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H:\Betreunsgutschein\"/>
    </mc:Choice>
  </mc:AlternateContent>
  <xr:revisionPtr revIDLastSave="0" documentId="8_{B907C857-0BA6-4180-99AB-B21D2ECD008B}" xr6:coauthVersionLast="47" xr6:coauthVersionMax="47" xr10:uidLastSave="{00000000-0000-0000-0000-000000000000}"/>
  <workbookProtection workbookAlgorithmName="SHA-512" workbookHashValue="b7qIZ9dcguHmj72NKihSojUJdq+LcHwBvDhoZTg7UZ1OADYj6MTpuIo7RE1Gccf62Q7/qLBdsu9I8hhI3aCk8A==" workbookSaltValue="vxGED5Tqt+JFoh6a80j4jg==" workbookSpinCount="100000" lockStructure="1"/>
  <bookViews>
    <workbookView xWindow="-108" yWindow="-108" windowWidth="30936" windowHeight="16776" tabRatio="720" firstSheet="2" activeTab="2" xr2:uid="{00000000-000D-0000-FFFF-FFFF00000000}"/>
  </bookViews>
  <sheets>
    <sheet name="Auswahlfelder" sheetId="9" state="hidden" r:id="rId1"/>
    <sheet name="Tabelle_Beiträge_Gutscheine" sheetId="10" state="hidden" r:id="rId2"/>
    <sheet name="Selbstdeklaration" sheetId="8" r:id="rId3"/>
    <sheet name="ÜBERSICHT_Gutscheine_Neuheim" sheetId="12" r:id="rId4"/>
    <sheet name="Übersicht_Gutscheine" sheetId="11" state="hidden" r:id="rId5"/>
  </sheets>
  <definedNames>
    <definedName name="_xlnm.Print_Area" localSheetId="2">Selbstdeklaration!$A:$H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7" i="8" l="1"/>
  <c r="C167" i="12"/>
  <c r="A167" i="12"/>
  <c r="C166" i="12"/>
  <c r="A166" i="12"/>
  <c r="C165" i="12"/>
  <c r="A165" i="12"/>
  <c r="C164" i="12"/>
  <c r="A164" i="12"/>
  <c r="C163" i="12"/>
  <c r="A163" i="12"/>
  <c r="C162" i="12"/>
  <c r="A162" i="12"/>
  <c r="C161" i="12"/>
  <c r="A161" i="12"/>
  <c r="C160" i="12"/>
  <c r="A160" i="12"/>
  <c r="C159" i="12"/>
  <c r="A159" i="12"/>
  <c r="C158" i="12"/>
  <c r="A158" i="12"/>
  <c r="C157" i="12"/>
  <c r="A157" i="12"/>
  <c r="C156" i="12"/>
  <c r="A156" i="12"/>
  <c r="C155" i="12"/>
  <c r="A155" i="12"/>
  <c r="C154" i="12"/>
  <c r="A154" i="12"/>
  <c r="C153" i="12"/>
  <c r="A153" i="12"/>
  <c r="C152" i="12"/>
  <c r="A152" i="12"/>
  <c r="C151" i="12"/>
  <c r="A151" i="12"/>
  <c r="C150" i="12"/>
  <c r="A150" i="12"/>
  <c r="C149" i="12"/>
  <c r="A149" i="12"/>
  <c r="C148" i="12"/>
  <c r="A148" i="12"/>
  <c r="C147" i="12"/>
  <c r="A147" i="12"/>
  <c r="C146" i="12"/>
  <c r="A146" i="12"/>
  <c r="C145" i="12"/>
  <c r="A145" i="12"/>
  <c r="C144" i="12"/>
  <c r="A144" i="12"/>
  <c r="C143" i="12"/>
  <c r="A143" i="12"/>
  <c r="C142" i="12"/>
  <c r="F142" i="12" s="1"/>
  <c r="A142" i="12"/>
  <c r="C141" i="12"/>
  <c r="F141" i="12" s="1"/>
  <c r="A141" i="12"/>
  <c r="F140" i="12"/>
  <c r="C140" i="12"/>
  <c r="A140" i="12"/>
  <c r="C139" i="12"/>
  <c r="F139" i="12" s="1"/>
  <c r="A139" i="12"/>
  <c r="C138" i="12"/>
  <c r="F138" i="12" s="1"/>
  <c r="A138" i="12"/>
  <c r="C137" i="12"/>
  <c r="F137" i="12" s="1"/>
  <c r="A137" i="12"/>
  <c r="C136" i="12"/>
  <c r="F136" i="12" s="1"/>
  <c r="A136" i="12"/>
  <c r="C135" i="12"/>
  <c r="F135" i="12" s="1"/>
  <c r="A135" i="12"/>
  <c r="C134" i="12"/>
  <c r="F134" i="12" s="1"/>
  <c r="A134" i="12"/>
  <c r="C133" i="12"/>
  <c r="F133" i="12" s="1"/>
  <c r="A133" i="12"/>
  <c r="C132" i="12"/>
  <c r="F132" i="12" s="1"/>
  <c r="A132" i="12"/>
  <c r="C131" i="12"/>
  <c r="F131" i="12" s="1"/>
  <c r="A131" i="12"/>
  <c r="C130" i="12"/>
  <c r="F130" i="12" s="1"/>
  <c r="A130" i="12"/>
  <c r="C129" i="12"/>
  <c r="F129" i="12" s="1"/>
  <c r="A129" i="12"/>
  <c r="C128" i="12"/>
  <c r="F128" i="12" s="1"/>
  <c r="A128" i="12"/>
  <c r="C127" i="12"/>
  <c r="F127" i="12" s="1"/>
  <c r="A127" i="12"/>
  <c r="C126" i="12"/>
  <c r="F126" i="12" s="1"/>
  <c r="A126" i="12"/>
  <c r="C125" i="12"/>
  <c r="F125" i="12" s="1"/>
  <c r="A125" i="12"/>
  <c r="C124" i="12"/>
  <c r="F124" i="12" s="1"/>
  <c r="A124" i="12"/>
  <c r="C123" i="12"/>
  <c r="F123" i="12" s="1"/>
  <c r="A123" i="12"/>
  <c r="C122" i="12"/>
  <c r="F122" i="12" s="1"/>
  <c r="A122" i="12"/>
  <c r="C121" i="12"/>
  <c r="F121" i="12" s="1"/>
  <c r="A121" i="12"/>
  <c r="C120" i="12"/>
  <c r="F120" i="12" s="1"/>
  <c r="A120" i="12"/>
  <c r="C119" i="12"/>
  <c r="F119" i="12" s="1"/>
  <c r="A119" i="12"/>
  <c r="F118" i="12"/>
  <c r="C118" i="12"/>
  <c r="A118" i="12"/>
  <c r="C117" i="12"/>
  <c r="F117" i="12" s="1"/>
  <c r="A117" i="12"/>
  <c r="C116" i="12"/>
  <c r="F116" i="12" s="1"/>
  <c r="A116" i="12"/>
  <c r="C115" i="12"/>
  <c r="F115" i="12" s="1"/>
  <c r="A115" i="12"/>
  <c r="C114" i="12"/>
  <c r="F114" i="12" s="1"/>
  <c r="A114" i="12"/>
  <c r="C113" i="12"/>
  <c r="F113" i="12" s="1"/>
  <c r="A113" i="12"/>
  <c r="C112" i="12"/>
  <c r="F112" i="12" s="1"/>
  <c r="A112" i="12"/>
  <c r="F111" i="12"/>
  <c r="C111" i="12"/>
  <c r="A111" i="12"/>
  <c r="C110" i="12"/>
  <c r="F110" i="12" s="1"/>
  <c r="A110" i="12"/>
  <c r="C109" i="12"/>
  <c r="F109" i="12" s="1"/>
  <c r="A109" i="12"/>
  <c r="F108" i="12"/>
  <c r="C108" i="12"/>
  <c r="A108" i="12"/>
  <c r="F107" i="12"/>
  <c r="C107" i="12"/>
  <c r="A107" i="12"/>
  <c r="C106" i="12"/>
  <c r="F106" i="12" s="1"/>
  <c r="A106" i="12"/>
  <c r="C105" i="12"/>
  <c r="F105" i="12" s="1"/>
  <c r="A105" i="12"/>
  <c r="F104" i="12"/>
  <c r="C104" i="12"/>
  <c r="A104" i="12"/>
  <c r="F103" i="12"/>
  <c r="C103" i="12"/>
  <c r="A103" i="12"/>
  <c r="C102" i="12"/>
  <c r="F102" i="12" s="1"/>
  <c r="A102" i="12"/>
  <c r="C101" i="12"/>
  <c r="F101" i="12" s="1"/>
  <c r="A101" i="12"/>
  <c r="F100" i="12"/>
  <c r="C100" i="12"/>
  <c r="A100" i="12"/>
  <c r="F99" i="12"/>
  <c r="C99" i="12"/>
  <c r="A99" i="12"/>
  <c r="C98" i="12"/>
  <c r="F98" i="12" s="1"/>
  <c r="A98" i="12"/>
  <c r="C97" i="12"/>
  <c r="F97" i="12" s="1"/>
  <c r="A97" i="12"/>
  <c r="F96" i="12"/>
  <c r="C96" i="12"/>
  <c r="A96" i="12"/>
  <c r="C95" i="12"/>
  <c r="F95" i="12" s="1"/>
  <c r="A95" i="12"/>
  <c r="C94" i="12"/>
  <c r="F94" i="12" s="1"/>
  <c r="A94" i="12"/>
  <c r="F93" i="12"/>
  <c r="C93" i="12"/>
  <c r="A93" i="12"/>
  <c r="C92" i="12"/>
  <c r="F92" i="12" s="1"/>
  <c r="A92" i="12"/>
  <c r="C91" i="12"/>
  <c r="F91" i="12" s="1"/>
  <c r="A91" i="12"/>
  <c r="C90" i="12"/>
  <c r="F90" i="12" s="1"/>
  <c r="A90" i="12"/>
  <c r="C89" i="12"/>
  <c r="F89" i="12" s="1"/>
  <c r="A89" i="12"/>
  <c r="C88" i="12"/>
  <c r="F88" i="12" s="1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D7" i="12"/>
  <c r="C7" i="12"/>
  <c r="B7" i="12"/>
  <c r="F2" i="12"/>
  <c r="F4" i="12" s="1"/>
  <c r="I1" i="12"/>
  <c r="F1" i="12"/>
  <c r="C1" i="12"/>
  <c r="F2" i="10"/>
  <c r="F1" i="10"/>
  <c r="C127" i="10"/>
  <c r="C1" i="10"/>
  <c r="I1" i="10"/>
  <c r="K7" i="11"/>
  <c r="D7" i="11"/>
  <c r="C7" i="11"/>
  <c r="B7" i="11"/>
  <c r="F4" i="11"/>
  <c r="P7" i="11" s="1"/>
  <c r="H27" i="8"/>
  <c r="B7" i="10"/>
  <c r="C7" i="10"/>
  <c r="D7" i="10"/>
  <c r="M167" i="12" l="1"/>
  <c r="I167" i="12"/>
  <c r="M166" i="12"/>
  <c r="I166" i="12"/>
  <c r="M165" i="12"/>
  <c r="I165" i="12"/>
  <c r="M164" i="12"/>
  <c r="I164" i="12"/>
  <c r="M163" i="12"/>
  <c r="I163" i="12"/>
  <c r="P167" i="12"/>
  <c r="L167" i="12"/>
  <c r="H167" i="12"/>
  <c r="P166" i="12"/>
  <c r="L166" i="12"/>
  <c r="H166" i="12"/>
  <c r="P165" i="12"/>
  <c r="L165" i="12"/>
  <c r="H165" i="12"/>
  <c r="P164" i="12"/>
  <c r="L164" i="12"/>
  <c r="H164" i="12"/>
  <c r="P163" i="12"/>
  <c r="L163" i="12"/>
  <c r="H163" i="12"/>
  <c r="P162" i="12"/>
  <c r="L162" i="12"/>
  <c r="H162" i="12"/>
  <c r="P161" i="12"/>
  <c r="L161" i="12"/>
  <c r="H161" i="12"/>
  <c r="P160" i="12"/>
  <c r="L160" i="12"/>
  <c r="H160" i="12"/>
  <c r="P159" i="12"/>
  <c r="L159" i="12"/>
  <c r="H159" i="12"/>
  <c r="P158" i="12"/>
  <c r="L158" i="12"/>
  <c r="H158" i="12"/>
  <c r="P157" i="12"/>
  <c r="L157" i="12"/>
  <c r="H157" i="12"/>
  <c r="P156" i="12"/>
  <c r="L156" i="12"/>
  <c r="H156" i="12"/>
  <c r="P155" i="12"/>
  <c r="L155" i="12"/>
  <c r="H155" i="12"/>
  <c r="P154" i="12"/>
  <c r="L154" i="12"/>
  <c r="H154" i="12"/>
  <c r="P153" i="12"/>
  <c r="L153" i="12"/>
  <c r="H153" i="12"/>
  <c r="P152" i="12"/>
  <c r="L152" i="12"/>
  <c r="H152" i="12"/>
  <c r="P151" i="12"/>
  <c r="L151" i="12"/>
  <c r="H151" i="12"/>
  <c r="P150" i="12"/>
  <c r="L150" i="12"/>
  <c r="H150" i="12"/>
  <c r="P149" i="12"/>
  <c r="L149" i="12"/>
  <c r="H149" i="12"/>
  <c r="P148" i="12"/>
  <c r="L148" i="12"/>
  <c r="H148" i="12"/>
  <c r="P147" i="12"/>
  <c r="L147" i="12"/>
  <c r="H147" i="12"/>
  <c r="P146" i="12"/>
  <c r="L146" i="12"/>
  <c r="H146" i="12"/>
  <c r="P145" i="12"/>
  <c r="L145" i="12"/>
  <c r="H145" i="12"/>
  <c r="P144" i="12"/>
  <c r="L144" i="12"/>
  <c r="H144" i="12"/>
  <c r="P143" i="12"/>
  <c r="L143" i="12"/>
  <c r="H143" i="12"/>
  <c r="P142" i="12"/>
  <c r="L142" i="12"/>
  <c r="H142" i="12"/>
  <c r="P141" i="12"/>
  <c r="L141" i="12"/>
  <c r="H141" i="12"/>
  <c r="P140" i="12"/>
  <c r="L140" i="12"/>
  <c r="H140" i="12"/>
  <c r="P139" i="12"/>
  <c r="O167" i="12"/>
  <c r="K167" i="12"/>
  <c r="O166" i="12"/>
  <c r="K166" i="12"/>
  <c r="O165" i="12"/>
  <c r="K165" i="12"/>
  <c r="O164" i="12"/>
  <c r="K164" i="12"/>
  <c r="O163" i="12"/>
  <c r="K163" i="12"/>
  <c r="O162" i="12"/>
  <c r="K162" i="12"/>
  <c r="O161" i="12"/>
  <c r="K161" i="12"/>
  <c r="O160" i="12"/>
  <c r="K160" i="12"/>
  <c r="O159" i="12"/>
  <c r="K159" i="12"/>
  <c r="O158" i="12"/>
  <c r="K158" i="12"/>
  <c r="O157" i="12"/>
  <c r="K157" i="12"/>
  <c r="O156" i="12"/>
  <c r="K156" i="12"/>
  <c r="O155" i="12"/>
  <c r="K155" i="12"/>
  <c r="O154" i="12"/>
  <c r="K154" i="12"/>
  <c r="O153" i="12"/>
  <c r="K153" i="12"/>
  <c r="O152" i="12"/>
  <c r="K152" i="12"/>
  <c r="O151" i="12"/>
  <c r="K151" i="12"/>
  <c r="O150" i="12"/>
  <c r="K150" i="12"/>
  <c r="O149" i="12"/>
  <c r="K149" i="12"/>
  <c r="O148" i="12"/>
  <c r="K148" i="12"/>
  <c r="O147" i="12"/>
  <c r="K147" i="12"/>
  <c r="O146" i="12"/>
  <c r="K146" i="12"/>
  <c r="O145" i="12"/>
  <c r="K145" i="12"/>
  <c r="O144" i="12"/>
  <c r="K144" i="12"/>
  <c r="O143" i="12"/>
  <c r="K143" i="12"/>
  <c r="O142" i="12"/>
  <c r="N167" i="12"/>
  <c r="N166" i="12"/>
  <c r="N165" i="12"/>
  <c r="N164" i="12"/>
  <c r="N163" i="12"/>
  <c r="N162" i="12"/>
  <c r="J161" i="12"/>
  <c r="N160" i="12"/>
  <c r="J159" i="12"/>
  <c r="N158" i="12"/>
  <c r="J157" i="12"/>
  <c r="N156" i="12"/>
  <c r="J155" i="12"/>
  <c r="N154" i="12"/>
  <c r="J153" i="12"/>
  <c r="N152" i="12"/>
  <c r="J151" i="12"/>
  <c r="N150" i="12"/>
  <c r="J149" i="12"/>
  <c r="N148" i="12"/>
  <c r="J147" i="12"/>
  <c r="N146" i="12"/>
  <c r="J145" i="12"/>
  <c r="N144" i="12"/>
  <c r="J143" i="12"/>
  <c r="N142" i="12"/>
  <c r="I142" i="12"/>
  <c r="O141" i="12"/>
  <c r="J141" i="12"/>
  <c r="K140" i="12"/>
  <c r="M139" i="12"/>
  <c r="I139" i="12"/>
  <c r="M138" i="12"/>
  <c r="I138" i="12"/>
  <c r="M137" i="12"/>
  <c r="I137" i="12"/>
  <c r="M136" i="12"/>
  <c r="I136" i="12"/>
  <c r="M135" i="12"/>
  <c r="I135" i="12"/>
  <c r="M134" i="12"/>
  <c r="I134" i="12"/>
  <c r="M133" i="12"/>
  <c r="I133" i="12"/>
  <c r="M132" i="12"/>
  <c r="I132" i="12"/>
  <c r="M131" i="12"/>
  <c r="I131" i="12"/>
  <c r="M130" i="12"/>
  <c r="I130" i="12"/>
  <c r="M129" i="12"/>
  <c r="I129" i="12"/>
  <c r="M128" i="12"/>
  <c r="I128" i="12"/>
  <c r="M127" i="12"/>
  <c r="I127" i="12"/>
  <c r="M126" i="12"/>
  <c r="I126" i="12"/>
  <c r="M125" i="12"/>
  <c r="I125" i="12"/>
  <c r="M124" i="12"/>
  <c r="I124" i="12"/>
  <c r="M123" i="12"/>
  <c r="I123" i="12"/>
  <c r="M122" i="12"/>
  <c r="I122" i="12"/>
  <c r="M121" i="12"/>
  <c r="I121" i="12"/>
  <c r="M120" i="12"/>
  <c r="I120" i="12"/>
  <c r="M119" i="12"/>
  <c r="I119" i="12"/>
  <c r="M118" i="12"/>
  <c r="I118" i="12"/>
  <c r="M117" i="12"/>
  <c r="I117" i="12"/>
  <c r="M116" i="12"/>
  <c r="I116" i="12"/>
  <c r="M115" i="12"/>
  <c r="I115" i="12"/>
  <c r="M114" i="12"/>
  <c r="I114" i="12"/>
  <c r="J167" i="12"/>
  <c r="J166" i="12"/>
  <c r="J165" i="12"/>
  <c r="J164" i="12"/>
  <c r="J163" i="12"/>
  <c r="M162" i="12"/>
  <c r="I161" i="12"/>
  <c r="M160" i="12"/>
  <c r="I159" i="12"/>
  <c r="M158" i="12"/>
  <c r="I157" i="12"/>
  <c r="M156" i="12"/>
  <c r="I155" i="12"/>
  <c r="M154" i="12"/>
  <c r="I153" i="12"/>
  <c r="M152" i="12"/>
  <c r="I151" i="12"/>
  <c r="M150" i="12"/>
  <c r="I149" i="12"/>
  <c r="M148" i="12"/>
  <c r="I147" i="12"/>
  <c r="M146" i="12"/>
  <c r="I145" i="12"/>
  <c r="M144" i="12"/>
  <c r="I143" i="12"/>
  <c r="M142" i="12"/>
  <c r="N141" i="12"/>
  <c r="I141" i="12"/>
  <c r="O140" i="12"/>
  <c r="J140" i="12"/>
  <c r="L139" i="12"/>
  <c r="H139" i="12"/>
  <c r="P138" i="12"/>
  <c r="L138" i="12"/>
  <c r="H138" i="12"/>
  <c r="P137" i="12"/>
  <c r="L137" i="12"/>
  <c r="H137" i="12"/>
  <c r="P136" i="12"/>
  <c r="L136" i="12"/>
  <c r="H136" i="12"/>
  <c r="P135" i="12"/>
  <c r="L135" i="12"/>
  <c r="H135" i="12"/>
  <c r="P134" i="12"/>
  <c r="L134" i="12"/>
  <c r="H134" i="12"/>
  <c r="P133" i="12"/>
  <c r="L133" i="12"/>
  <c r="H133" i="12"/>
  <c r="P132" i="12"/>
  <c r="L132" i="12"/>
  <c r="H132" i="12"/>
  <c r="P131" i="12"/>
  <c r="L131" i="12"/>
  <c r="H131" i="12"/>
  <c r="P130" i="12"/>
  <c r="L130" i="12"/>
  <c r="H130" i="12"/>
  <c r="P129" i="12"/>
  <c r="J162" i="12"/>
  <c r="N161" i="12"/>
  <c r="J160" i="12"/>
  <c r="N159" i="12"/>
  <c r="J158" i="12"/>
  <c r="N157" i="12"/>
  <c r="J156" i="12"/>
  <c r="N155" i="12"/>
  <c r="J154" i="12"/>
  <c r="N153" i="12"/>
  <c r="J152" i="12"/>
  <c r="N151" i="12"/>
  <c r="J150" i="12"/>
  <c r="N149" i="12"/>
  <c r="J148" i="12"/>
  <c r="N147" i="12"/>
  <c r="J146" i="12"/>
  <c r="N145" i="12"/>
  <c r="J144" i="12"/>
  <c r="N143" i="12"/>
  <c r="K142" i="12"/>
  <c r="M141" i="12"/>
  <c r="N140" i="12"/>
  <c r="I140" i="12"/>
  <c r="O139" i="12"/>
  <c r="K139" i="12"/>
  <c r="O138" i="12"/>
  <c r="K138" i="12"/>
  <c r="O137" i="12"/>
  <c r="K137" i="12"/>
  <c r="O136" i="12"/>
  <c r="K136" i="12"/>
  <c r="O135" i="12"/>
  <c r="K135" i="12"/>
  <c r="O134" i="12"/>
  <c r="K134" i="12"/>
  <c r="O133" i="12"/>
  <c r="K133" i="12"/>
  <c r="O132" i="12"/>
  <c r="K132" i="12"/>
  <c r="O131" i="12"/>
  <c r="K131" i="12"/>
  <c r="O130" i="12"/>
  <c r="K130" i="12"/>
  <c r="O129" i="12"/>
  <c r="K129" i="12"/>
  <c r="O128" i="12"/>
  <c r="K128" i="12"/>
  <c r="O127" i="12"/>
  <c r="K127" i="12"/>
  <c r="O126" i="12"/>
  <c r="K126" i="12"/>
  <c r="O125" i="12"/>
  <c r="K125" i="12"/>
  <c r="O124" i="12"/>
  <c r="K124" i="12"/>
  <c r="O123" i="12"/>
  <c r="K123" i="12"/>
  <c r="O122" i="12"/>
  <c r="K122" i="12"/>
  <c r="O121" i="12"/>
  <c r="K121" i="12"/>
  <c r="O120" i="12"/>
  <c r="K120" i="12"/>
  <c r="I162" i="12"/>
  <c r="M161" i="12"/>
  <c r="I160" i="12"/>
  <c r="M159" i="12"/>
  <c r="I158" i="12"/>
  <c r="M157" i="12"/>
  <c r="I156" i="12"/>
  <c r="M155" i="12"/>
  <c r="I154" i="12"/>
  <c r="M153" i="12"/>
  <c r="I152" i="12"/>
  <c r="M151" i="12"/>
  <c r="I150" i="12"/>
  <c r="M149" i="12"/>
  <c r="I148" i="12"/>
  <c r="M147" i="12"/>
  <c r="I146" i="12"/>
  <c r="M145" i="12"/>
  <c r="I144" i="12"/>
  <c r="M143" i="12"/>
  <c r="J142" i="12"/>
  <c r="K141" i="12"/>
  <c r="M140" i="12"/>
  <c r="N139" i="12"/>
  <c r="J139" i="12"/>
  <c r="N138" i="12"/>
  <c r="J138" i="12"/>
  <c r="N137" i="12"/>
  <c r="J137" i="12"/>
  <c r="N136" i="12"/>
  <c r="J136" i="12"/>
  <c r="N135" i="12"/>
  <c r="J135" i="12"/>
  <c r="N134" i="12"/>
  <c r="N133" i="12"/>
  <c r="N132" i="12"/>
  <c r="N131" i="12"/>
  <c r="N130" i="12"/>
  <c r="N129" i="12"/>
  <c r="L128" i="12"/>
  <c r="J127" i="12"/>
  <c r="P126" i="12"/>
  <c r="H126" i="12"/>
  <c r="N125" i="12"/>
  <c r="L124" i="12"/>
  <c r="J123" i="12"/>
  <c r="P122" i="12"/>
  <c r="H122" i="12"/>
  <c r="N121" i="12"/>
  <c r="L120" i="12"/>
  <c r="L119" i="12"/>
  <c r="O118" i="12"/>
  <c r="J118" i="12"/>
  <c r="L117" i="12"/>
  <c r="O116" i="12"/>
  <c r="J116" i="12"/>
  <c r="L115" i="12"/>
  <c r="O114" i="12"/>
  <c r="J114" i="12"/>
  <c r="M113" i="12"/>
  <c r="I113" i="12"/>
  <c r="M112" i="12"/>
  <c r="I112" i="12"/>
  <c r="M111" i="12"/>
  <c r="I111" i="12"/>
  <c r="M110" i="12"/>
  <c r="I110" i="12"/>
  <c r="M109" i="12"/>
  <c r="I109" i="12"/>
  <c r="M108" i="12"/>
  <c r="I108" i="12"/>
  <c r="M107" i="12"/>
  <c r="I107" i="12"/>
  <c r="M106" i="12"/>
  <c r="I106" i="12"/>
  <c r="M105" i="12"/>
  <c r="I105" i="12"/>
  <c r="M104" i="12"/>
  <c r="I104" i="12"/>
  <c r="M103" i="12"/>
  <c r="I103" i="12"/>
  <c r="M102" i="12"/>
  <c r="I102" i="12"/>
  <c r="M101" i="12"/>
  <c r="I101" i="12"/>
  <c r="M100" i="12"/>
  <c r="I100" i="12"/>
  <c r="M99" i="12"/>
  <c r="I99" i="12"/>
  <c r="M98" i="12"/>
  <c r="I98" i="12"/>
  <c r="M97" i="12"/>
  <c r="I97" i="12"/>
  <c r="M96" i="12"/>
  <c r="I96" i="12"/>
  <c r="M95" i="12"/>
  <c r="I95" i="12"/>
  <c r="M94" i="12"/>
  <c r="I94" i="12"/>
  <c r="M93" i="12"/>
  <c r="I93" i="12"/>
  <c r="M92" i="12"/>
  <c r="I92" i="12"/>
  <c r="M91" i="12"/>
  <c r="I91" i="12"/>
  <c r="M90" i="12"/>
  <c r="I90" i="12"/>
  <c r="M89" i="12"/>
  <c r="I89" i="12"/>
  <c r="M88" i="12"/>
  <c r="I88" i="12"/>
  <c r="J134" i="12"/>
  <c r="J133" i="12"/>
  <c r="J132" i="12"/>
  <c r="J131" i="12"/>
  <c r="J130" i="12"/>
  <c r="L129" i="12"/>
  <c r="J128" i="12"/>
  <c r="P127" i="12"/>
  <c r="H127" i="12"/>
  <c r="N126" i="12"/>
  <c r="L125" i="12"/>
  <c r="J124" i="12"/>
  <c r="P123" i="12"/>
  <c r="H123" i="12"/>
  <c r="N122" i="12"/>
  <c r="L121" i="12"/>
  <c r="J120" i="12"/>
  <c r="P119" i="12"/>
  <c r="K119" i="12"/>
  <c r="N118" i="12"/>
  <c r="H118" i="12"/>
  <c r="P117" i="12"/>
  <c r="K117" i="12"/>
  <c r="N116" i="12"/>
  <c r="H116" i="12"/>
  <c r="P115" i="12"/>
  <c r="K115" i="12"/>
  <c r="N114" i="12"/>
  <c r="H114" i="12"/>
  <c r="P113" i="12"/>
  <c r="L113" i="12"/>
  <c r="H113" i="12"/>
  <c r="P112" i="12"/>
  <c r="L112" i="12"/>
  <c r="H112" i="12"/>
  <c r="P111" i="12"/>
  <c r="L111" i="12"/>
  <c r="H111" i="12"/>
  <c r="P110" i="12"/>
  <c r="L110" i="12"/>
  <c r="H110" i="12"/>
  <c r="P109" i="12"/>
  <c r="L109" i="12"/>
  <c r="H109" i="12"/>
  <c r="P108" i="12"/>
  <c r="L108" i="12"/>
  <c r="H108" i="12"/>
  <c r="P107" i="12"/>
  <c r="L107" i="12"/>
  <c r="H107" i="12"/>
  <c r="P106" i="12"/>
  <c r="L106" i="12"/>
  <c r="H106" i="12"/>
  <c r="P105" i="12"/>
  <c r="L105" i="12"/>
  <c r="H105" i="12"/>
  <c r="P104" i="12"/>
  <c r="L104" i="12"/>
  <c r="H104" i="12"/>
  <c r="P103" i="12"/>
  <c r="L103" i="12"/>
  <c r="H103" i="12"/>
  <c r="P102" i="12"/>
  <c r="L102" i="12"/>
  <c r="H102" i="12"/>
  <c r="P101" i="12"/>
  <c r="L101" i="12"/>
  <c r="H101" i="12"/>
  <c r="P100" i="12"/>
  <c r="L100" i="12"/>
  <c r="H100" i="12"/>
  <c r="P99" i="12"/>
  <c r="L99" i="12"/>
  <c r="H99" i="12"/>
  <c r="P98" i="12"/>
  <c r="L98" i="12"/>
  <c r="H98" i="12"/>
  <c r="P97" i="12"/>
  <c r="L97" i="12"/>
  <c r="H97" i="12"/>
  <c r="P96" i="12"/>
  <c r="L96" i="12"/>
  <c r="H96" i="12"/>
  <c r="P95" i="12"/>
  <c r="L95" i="12"/>
  <c r="H95" i="12"/>
  <c r="P94" i="12"/>
  <c r="L94" i="12"/>
  <c r="H94" i="12"/>
  <c r="P93" i="12"/>
  <c r="L93" i="12"/>
  <c r="H93" i="12"/>
  <c r="P92" i="12"/>
  <c r="L92" i="12"/>
  <c r="H92" i="12"/>
  <c r="P91" i="12"/>
  <c r="L91" i="12"/>
  <c r="H91" i="12"/>
  <c r="P90" i="12"/>
  <c r="L90" i="12"/>
  <c r="H90" i="12"/>
  <c r="P89" i="12"/>
  <c r="L89" i="12"/>
  <c r="H89" i="12"/>
  <c r="P88" i="12"/>
  <c r="L88" i="12"/>
  <c r="H88" i="12"/>
  <c r="J129" i="12"/>
  <c r="P128" i="12"/>
  <c r="H128" i="12"/>
  <c r="N127" i="12"/>
  <c r="L126" i="12"/>
  <c r="J125" i="12"/>
  <c r="P124" i="12"/>
  <c r="H124" i="12"/>
  <c r="N123" i="12"/>
  <c r="L122" i="12"/>
  <c r="J121" i="12"/>
  <c r="P120" i="12"/>
  <c r="H120" i="12"/>
  <c r="O119" i="12"/>
  <c r="J119" i="12"/>
  <c r="L118" i="12"/>
  <c r="O117" i="12"/>
  <c r="J117" i="12"/>
  <c r="L116" i="12"/>
  <c r="O115" i="12"/>
  <c r="J115" i="12"/>
  <c r="L114" i="12"/>
  <c r="O113" i="12"/>
  <c r="K113" i="12"/>
  <c r="O112" i="12"/>
  <c r="K112" i="12"/>
  <c r="O111" i="12"/>
  <c r="K111" i="12"/>
  <c r="O110" i="12"/>
  <c r="K110" i="12"/>
  <c r="O109" i="12"/>
  <c r="K109" i="12"/>
  <c r="O108" i="12"/>
  <c r="K108" i="12"/>
  <c r="O107" i="12"/>
  <c r="K107" i="12"/>
  <c r="O106" i="12"/>
  <c r="K106" i="12"/>
  <c r="O105" i="12"/>
  <c r="K105" i="12"/>
  <c r="H129" i="12"/>
  <c r="N128" i="12"/>
  <c r="L127" i="12"/>
  <c r="J126" i="12"/>
  <c r="P125" i="12"/>
  <c r="H125" i="12"/>
  <c r="N124" i="12"/>
  <c r="L123" i="12"/>
  <c r="J122" i="12"/>
  <c r="P121" i="12"/>
  <c r="H121" i="12"/>
  <c r="N120" i="12"/>
  <c r="N119" i="12"/>
  <c r="H119" i="12"/>
  <c r="P118" i="12"/>
  <c r="K118" i="12"/>
  <c r="N117" i="12"/>
  <c r="H117" i="12"/>
  <c r="P116" i="12"/>
  <c r="K116" i="12"/>
  <c r="N115" i="12"/>
  <c r="H115" i="12"/>
  <c r="P114" i="12"/>
  <c r="K114" i="12"/>
  <c r="N113" i="12"/>
  <c r="J113" i="12"/>
  <c r="N112" i="12"/>
  <c r="J112" i="12"/>
  <c r="N111" i="12"/>
  <c r="J111" i="12"/>
  <c r="N110" i="12"/>
  <c r="J110" i="12"/>
  <c r="N109" i="12"/>
  <c r="J109" i="12"/>
  <c r="N108" i="12"/>
  <c r="J108" i="12"/>
  <c r="N107" i="12"/>
  <c r="J107" i="12"/>
  <c r="N106" i="12"/>
  <c r="J106" i="12"/>
  <c r="N105" i="12"/>
  <c r="J105" i="12"/>
  <c r="N104" i="12"/>
  <c r="J104" i="12"/>
  <c r="N103" i="12"/>
  <c r="J103" i="12"/>
  <c r="N102" i="12"/>
  <c r="J102" i="12"/>
  <c r="N101" i="12"/>
  <c r="J101" i="12"/>
  <c r="N100" i="12"/>
  <c r="J100" i="12"/>
  <c r="N99" i="12"/>
  <c r="J99" i="12"/>
  <c r="N98" i="12"/>
  <c r="J98" i="12"/>
  <c r="N97" i="12"/>
  <c r="J97" i="12"/>
  <c r="N96" i="12"/>
  <c r="J96" i="12"/>
  <c r="O104" i="12"/>
  <c r="K101" i="12"/>
  <c r="O100" i="12"/>
  <c r="K97" i="12"/>
  <c r="O96" i="12"/>
  <c r="J95" i="12"/>
  <c r="O94" i="12"/>
  <c r="N93" i="12"/>
  <c r="K92" i="12"/>
  <c r="J91" i="12"/>
  <c r="O90" i="12"/>
  <c r="N89" i="12"/>
  <c r="K88" i="12"/>
  <c r="K104" i="12"/>
  <c r="O103" i="12"/>
  <c r="K100" i="12"/>
  <c r="O99" i="12"/>
  <c r="K96" i="12"/>
  <c r="O95" i="12"/>
  <c r="N94" i="12"/>
  <c r="K93" i="12"/>
  <c r="J92" i="12"/>
  <c r="O91" i="12"/>
  <c r="N90" i="12"/>
  <c r="K89" i="12"/>
  <c r="J88" i="12"/>
  <c r="K103" i="12"/>
  <c r="O102" i="12"/>
  <c r="K99" i="12"/>
  <c r="O98" i="12"/>
  <c r="N95" i="12"/>
  <c r="K94" i="12"/>
  <c r="J93" i="12"/>
  <c r="O92" i="12"/>
  <c r="N91" i="12"/>
  <c r="K90" i="12"/>
  <c r="J89" i="12"/>
  <c r="O88" i="12"/>
  <c r="D87" i="12"/>
  <c r="C87" i="12" s="1"/>
  <c r="P87" i="12" s="1"/>
  <c r="K102" i="12"/>
  <c r="O101" i="12"/>
  <c r="K98" i="12"/>
  <c r="O97" i="12"/>
  <c r="K95" i="12"/>
  <c r="J94" i="12"/>
  <c r="O93" i="12"/>
  <c r="N92" i="12"/>
  <c r="K91" i="12"/>
  <c r="J90" i="12"/>
  <c r="O89" i="12"/>
  <c r="N88" i="12"/>
  <c r="O7" i="12"/>
  <c r="K7" i="12"/>
  <c r="I7" i="12"/>
  <c r="N7" i="12"/>
  <c r="J7" i="12"/>
  <c r="M7" i="12"/>
  <c r="L7" i="12"/>
  <c r="H7" i="12"/>
  <c r="P7" i="12"/>
  <c r="A7" i="12"/>
  <c r="F167" i="12"/>
  <c r="F166" i="12"/>
  <c r="F165" i="12"/>
  <c r="F164" i="12"/>
  <c r="F163" i="12"/>
  <c r="F162" i="12"/>
  <c r="F161" i="12"/>
  <c r="F160" i="12"/>
  <c r="F159" i="12"/>
  <c r="F158" i="12"/>
  <c r="F157" i="12"/>
  <c r="F156" i="12"/>
  <c r="F155" i="12"/>
  <c r="F154" i="12"/>
  <c r="F153" i="12"/>
  <c r="F152" i="12"/>
  <c r="F151" i="12"/>
  <c r="F150" i="12"/>
  <c r="F149" i="12"/>
  <c r="F148" i="12"/>
  <c r="F147" i="12"/>
  <c r="F146" i="12"/>
  <c r="F145" i="12"/>
  <c r="F144" i="12"/>
  <c r="F143" i="12"/>
  <c r="F4" i="10"/>
  <c r="D87" i="10" s="1"/>
  <c r="D8" i="10" s="1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D36" i="10" s="1"/>
  <c r="D37" i="10" s="1"/>
  <c r="D38" i="10" s="1"/>
  <c r="D39" i="10" s="1"/>
  <c r="D40" i="10" s="1"/>
  <c r="D41" i="10" s="1"/>
  <c r="D42" i="10" s="1"/>
  <c r="D43" i="10" s="1"/>
  <c r="D44" i="10" s="1"/>
  <c r="D45" i="10" s="1"/>
  <c r="D46" i="10" s="1"/>
  <c r="D47" i="10" s="1"/>
  <c r="D48" i="10" s="1"/>
  <c r="D49" i="10" s="1"/>
  <c r="D50" i="10" s="1"/>
  <c r="D51" i="10" s="1"/>
  <c r="D52" i="10" s="1"/>
  <c r="D53" i="10" s="1"/>
  <c r="D54" i="10" s="1"/>
  <c r="D55" i="10" s="1"/>
  <c r="D56" i="10" s="1"/>
  <c r="D57" i="10" s="1"/>
  <c r="D58" i="10" s="1"/>
  <c r="D59" i="10" s="1"/>
  <c r="D60" i="10" s="1"/>
  <c r="D61" i="10" s="1"/>
  <c r="D62" i="10" s="1"/>
  <c r="D63" i="10" s="1"/>
  <c r="D64" i="10" s="1"/>
  <c r="D65" i="10" s="1"/>
  <c r="D66" i="10" s="1"/>
  <c r="D67" i="10" s="1"/>
  <c r="D68" i="10" s="1"/>
  <c r="D69" i="10" s="1"/>
  <c r="D70" i="10" s="1"/>
  <c r="D71" i="10" s="1"/>
  <c r="D72" i="10" s="1"/>
  <c r="D73" i="10" s="1"/>
  <c r="D74" i="10" s="1"/>
  <c r="D75" i="10" s="1"/>
  <c r="D76" i="10" s="1"/>
  <c r="D77" i="10" s="1"/>
  <c r="D78" i="10" s="1"/>
  <c r="D79" i="10" s="1"/>
  <c r="D80" i="10" s="1"/>
  <c r="D81" i="10" s="1"/>
  <c r="D82" i="10" s="1"/>
  <c r="D83" i="10" s="1"/>
  <c r="D84" i="10" s="1"/>
  <c r="D85" i="10" s="1"/>
  <c r="D86" i="10" s="1"/>
  <c r="L7" i="11"/>
  <c r="O7" i="11"/>
  <c r="H7" i="11"/>
  <c r="D167" i="11"/>
  <c r="I7" i="11"/>
  <c r="M7" i="11"/>
  <c r="J7" i="11"/>
  <c r="N7" i="11"/>
  <c r="C8" i="10"/>
  <c r="K87" i="12" l="1"/>
  <c r="D8" i="12"/>
  <c r="N87" i="12"/>
  <c r="C8" i="12"/>
  <c r="D9" i="12"/>
  <c r="H87" i="12"/>
  <c r="M87" i="12"/>
  <c r="L87" i="12"/>
  <c r="J87" i="12"/>
  <c r="F87" i="12"/>
  <c r="F7" i="12"/>
  <c r="F8" i="12"/>
  <c r="O87" i="12"/>
  <c r="I87" i="12"/>
  <c r="C9" i="10"/>
  <c r="C167" i="11"/>
  <c r="D8" i="11"/>
  <c r="C10" i="10"/>
  <c r="C9" i="12" l="1"/>
  <c r="D10" i="12"/>
  <c r="N8" i="12"/>
  <c r="P8" i="12"/>
  <c r="L8" i="12"/>
  <c r="O8" i="12"/>
  <c r="J8" i="12"/>
  <c r="H8" i="12"/>
  <c r="M8" i="12"/>
  <c r="K8" i="12"/>
  <c r="I8" i="12"/>
  <c r="C8" i="11"/>
  <c r="D9" i="11"/>
  <c r="F167" i="11"/>
  <c r="F7" i="11"/>
  <c r="F8" i="11"/>
  <c r="P167" i="11"/>
  <c r="O167" i="11"/>
  <c r="I167" i="11"/>
  <c r="L167" i="11"/>
  <c r="N167" i="11"/>
  <c r="H167" i="11"/>
  <c r="J167" i="11"/>
  <c r="M167" i="11"/>
  <c r="K167" i="11"/>
  <c r="C11" i="10"/>
  <c r="D11" i="12" l="1"/>
  <c r="C10" i="12"/>
  <c r="H9" i="12"/>
  <c r="J9" i="12"/>
  <c r="L9" i="12"/>
  <c r="M9" i="12"/>
  <c r="I9" i="12"/>
  <c r="P9" i="12"/>
  <c r="O9" i="12"/>
  <c r="K9" i="12"/>
  <c r="N9" i="12"/>
  <c r="F9" i="12"/>
  <c r="D10" i="11"/>
  <c r="C9" i="11"/>
  <c r="J8" i="11"/>
  <c r="O8" i="11"/>
  <c r="K8" i="11"/>
  <c r="N8" i="11"/>
  <c r="H8" i="11"/>
  <c r="P8" i="11"/>
  <c r="L8" i="11"/>
  <c r="M8" i="11"/>
  <c r="I8" i="11"/>
  <c r="C12" i="10"/>
  <c r="L10" i="12" l="1"/>
  <c r="O10" i="12"/>
  <c r="N10" i="12"/>
  <c r="H10" i="12"/>
  <c r="P10" i="12"/>
  <c r="K10" i="12"/>
  <c r="M10" i="12"/>
  <c r="I10" i="12"/>
  <c r="J10" i="12"/>
  <c r="F10" i="12"/>
  <c r="D12" i="12"/>
  <c r="C11" i="12"/>
  <c r="J9" i="11"/>
  <c r="I9" i="11"/>
  <c r="M9" i="11"/>
  <c r="N9" i="11"/>
  <c r="K9" i="11"/>
  <c r="O9" i="11"/>
  <c r="H9" i="11"/>
  <c r="L9" i="11"/>
  <c r="P9" i="11"/>
  <c r="F9" i="11"/>
  <c r="D11" i="11"/>
  <c r="C10" i="11"/>
  <c r="C13" i="10"/>
  <c r="H11" i="12" l="1"/>
  <c r="O11" i="12"/>
  <c r="N11" i="12"/>
  <c r="I11" i="12"/>
  <c r="K11" i="12"/>
  <c r="J11" i="12"/>
  <c r="L11" i="12"/>
  <c r="M11" i="12"/>
  <c r="P11" i="12"/>
  <c r="F11" i="12"/>
  <c r="C12" i="12"/>
  <c r="D13" i="12"/>
  <c r="M10" i="11"/>
  <c r="I10" i="11"/>
  <c r="H10" i="11"/>
  <c r="L10" i="11"/>
  <c r="P10" i="11"/>
  <c r="J10" i="11"/>
  <c r="O10" i="11"/>
  <c r="N10" i="11"/>
  <c r="K10" i="11"/>
  <c r="F10" i="11"/>
  <c r="C11" i="11"/>
  <c r="D12" i="11"/>
  <c r="C14" i="10"/>
  <c r="C13" i="12" l="1"/>
  <c r="D14" i="12"/>
  <c r="J12" i="12"/>
  <c r="L12" i="12"/>
  <c r="O12" i="12"/>
  <c r="M12" i="12"/>
  <c r="H12" i="12"/>
  <c r="I12" i="12"/>
  <c r="N12" i="12"/>
  <c r="P12" i="12"/>
  <c r="K12" i="12"/>
  <c r="F12" i="12"/>
  <c r="C12" i="11"/>
  <c r="D13" i="11"/>
  <c r="P11" i="11"/>
  <c r="H11" i="11"/>
  <c r="L11" i="11"/>
  <c r="O11" i="11"/>
  <c r="K11" i="11"/>
  <c r="M11" i="11"/>
  <c r="I11" i="11"/>
  <c r="J11" i="11"/>
  <c r="N11" i="11"/>
  <c r="F11" i="11"/>
  <c r="C15" i="10"/>
  <c r="D15" i="12" l="1"/>
  <c r="C14" i="12"/>
  <c r="H13" i="12"/>
  <c r="L13" i="12"/>
  <c r="M13" i="12"/>
  <c r="I13" i="12"/>
  <c r="P13" i="12"/>
  <c r="K13" i="12"/>
  <c r="N13" i="12"/>
  <c r="J13" i="12"/>
  <c r="O13" i="12"/>
  <c r="F13" i="12"/>
  <c r="D14" i="11"/>
  <c r="C13" i="11"/>
  <c r="J12" i="11"/>
  <c r="N12" i="11"/>
  <c r="O12" i="11"/>
  <c r="K12" i="11"/>
  <c r="H12" i="11"/>
  <c r="P12" i="11"/>
  <c r="M12" i="11"/>
  <c r="L12" i="11"/>
  <c r="I12" i="11"/>
  <c r="F12" i="11"/>
  <c r="C16" i="10"/>
  <c r="H14" i="12" l="1"/>
  <c r="M14" i="12"/>
  <c r="O14" i="12"/>
  <c r="N14" i="12"/>
  <c r="P14" i="12"/>
  <c r="J14" i="12"/>
  <c r="L14" i="12"/>
  <c r="K14" i="12"/>
  <c r="I14" i="12"/>
  <c r="F14" i="12"/>
  <c r="D16" i="12"/>
  <c r="C15" i="12"/>
  <c r="J13" i="11"/>
  <c r="I13" i="11"/>
  <c r="N13" i="11"/>
  <c r="M13" i="11"/>
  <c r="O13" i="11"/>
  <c r="K13" i="11"/>
  <c r="H13" i="11"/>
  <c r="P13" i="11"/>
  <c r="L13" i="11"/>
  <c r="F13" i="11"/>
  <c r="D15" i="11"/>
  <c r="C14" i="11"/>
  <c r="C17" i="10"/>
  <c r="O15" i="12" l="1"/>
  <c r="J15" i="12"/>
  <c r="I15" i="12"/>
  <c r="K15" i="12"/>
  <c r="P15" i="12"/>
  <c r="L15" i="12"/>
  <c r="N15" i="12"/>
  <c r="M15" i="12"/>
  <c r="H15" i="12"/>
  <c r="F15" i="12"/>
  <c r="C16" i="12"/>
  <c r="D17" i="12"/>
  <c r="C15" i="11"/>
  <c r="D16" i="11"/>
  <c r="M14" i="11"/>
  <c r="I14" i="11"/>
  <c r="P14" i="11"/>
  <c r="L14" i="11"/>
  <c r="H14" i="11"/>
  <c r="J14" i="11"/>
  <c r="N14" i="11"/>
  <c r="K14" i="11"/>
  <c r="O14" i="11"/>
  <c r="F14" i="11"/>
  <c r="C18" i="10"/>
  <c r="C17" i="12" l="1"/>
  <c r="D18" i="12"/>
  <c r="P16" i="12"/>
  <c r="K16" i="12"/>
  <c r="M16" i="12"/>
  <c r="L16" i="12"/>
  <c r="N16" i="12"/>
  <c r="J16" i="12"/>
  <c r="I16" i="12"/>
  <c r="H16" i="12"/>
  <c r="O16" i="12"/>
  <c r="F16" i="12"/>
  <c r="C16" i="11"/>
  <c r="D17" i="11"/>
  <c r="P15" i="11"/>
  <c r="L15" i="11"/>
  <c r="H15" i="11"/>
  <c r="O15" i="11"/>
  <c r="K15" i="11"/>
  <c r="M15" i="11"/>
  <c r="I15" i="11"/>
  <c r="N15" i="11"/>
  <c r="J15" i="11"/>
  <c r="F15" i="11"/>
  <c r="C19" i="10"/>
  <c r="D19" i="12" l="1"/>
  <c r="C18" i="12"/>
  <c r="M17" i="12"/>
  <c r="H17" i="12"/>
  <c r="I17" i="12"/>
  <c r="L17" i="12"/>
  <c r="K17" i="12"/>
  <c r="J17" i="12"/>
  <c r="N17" i="12"/>
  <c r="P17" i="12"/>
  <c r="O17" i="12"/>
  <c r="F17" i="12"/>
  <c r="D18" i="11"/>
  <c r="C17" i="11"/>
  <c r="K16" i="11"/>
  <c r="O16" i="11"/>
  <c r="N16" i="11"/>
  <c r="J16" i="11"/>
  <c r="L16" i="11"/>
  <c r="I16" i="11"/>
  <c r="H16" i="11"/>
  <c r="P16" i="11"/>
  <c r="M16" i="11"/>
  <c r="F16" i="11"/>
  <c r="C20" i="10"/>
  <c r="O18" i="12" l="1"/>
  <c r="N18" i="12"/>
  <c r="I18" i="12"/>
  <c r="P18" i="12"/>
  <c r="K18" i="12"/>
  <c r="J18" i="12"/>
  <c r="L18" i="12"/>
  <c r="H18" i="12"/>
  <c r="M18" i="12"/>
  <c r="F18" i="12"/>
  <c r="D20" i="12"/>
  <c r="C19" i="12"/>
  <c r="N17" i="11"/>
  <c r="J17" i="11"/>
  <c r="M17" i="11"/>
  <c r="I17" i="11"/>
  <c r="O17" i="11"/>
  <c r="P17" i="11"/>
  <c r="K17" i="11"/>
  <c r="L17" i="11"/>
  <c r="H17" i="11"/>
  <c r="F17" i="11"/>
  <c r="D19" i="11"/>
  <c r="C18" i="11"/>
  <c r="C21" i="10"/>
  <c r="K19" i="12" l="1"/>
  <c r="P19" i="12"/>
  <c r="O19" i="12"/>
  <c r="N19" i="12"/>
  <c r="M19" i="12"/>
  <c r="L19" i="12"/>
  <c r="J19" i="12"/>
  <c r="I19" i="12"/>
  <c r="H19" i="12"/>
  <c r="F19" i="12"/>
  <c r="C20" i="12"/>
  <c r="D21" i="12"/>
  <c r="M18" i="11"/>
  <c r="I18" i="11"/>
  <c r="H18" i="11"/>
  <c r="L18" i="11"/>
  <c r="P18" i="11"/>
  <c r="J18" i="11"/>
  <c r="N18" i="11"/>
  <c r="K18" i="11"/>
  <c r="O18" i="11"/>
  <c r="F18" i="11"/>
  <c r="C19" i="11"/>
  <c r="D20" i="11"/>
  <c r="C22" i="10"/>
  <c r="C21" i="12" l="1"/>
  <c r="D22" i="12"/>
  <c r="M20" i="12"/>
  <c r="L20" i="12"/>
  <c r="N20" i="12"/>
  <c r="I20" i="12"/>
  <c r="H20" i="12"/>
  <c r="J20" i="12"/>
  <c r="P20" i="12"/>
  <c r="O20" i="12"/>
  <c r="K20" i="12"/>
  <c r="F20" i="12"/>
  <c r="C20" i="11"/>
  <c r="D21" i="11"/>
  <c r="P19" i="11"/>
  <c r="H19" i="11"/>
  <c r="L19" i="11"/>
  <c r="O19" i="11"/>
  <c r="K19" i="11"/>
  <c r="N19" i="11"/>
  <c r="I19" i="11"/>
  <c r="M19" i="11"/>
  <c r="J19" i="11"/>
  <c r="F19" i="11"/>
  <c r="C23" i="10"/>
  <c r="D23" i="12" l="1"/>
  <c r="C22" i="12"/>
  <c r="I21" i="12"/>
  <c r="N21" i="12"/>
  <c r="P21" i="12"/>
  <c r="O21" i="12"/>
  <c r="M21" i="12"/>
  <c r="H21" i="12"/>
  <c r="L21" i="12"/>
  <c r="K21" i="12"/>
  <c r="J21" i="12"/>
  <c r="F21" i="12"/>
  <c r="D22" i="11"/>
  <c r="C21" i="11"/>
  <c r="K20" i="11"/>
  <c r="O20" i="11"/>
  <c r="N20" i="11"/>
  <c r="J20" i="11"/>
  <c r="L20" i="11"/>
  <c r="P20" i="11"/>
  <c r="H20" i="11"/>
  <c r="I20" i="11"/>
  <c r="M20" i="11"/>
  <c r="F20" i="11"/>
  <c r="C24" i="10"/>
  <c r="P22" i="12" l="1"/>
  <c r="K22" i="12"/>
  <c r="J22" i="12"/>
  <c r="L22" i="12"/>
  <c r="H22" i="12"/>
  <c r="I22" i="12"/>
  <c r="M22" i="12"/>
  <c r="O22" i="12"/>
  <c r="N22" i="12"/>
  <c r="F22" i="12"/>
  <c r="D24" i="12"/>
  <c r="C23" i="12"/>
  <c r="N21" i="11"/>
  <c r="J21" i="11"/>
  <c r="M21" i="11"/>
  <c r="I21" i="11"/>
  <c r="L21" i="11"/>
  <c r="K21" i="11"/>
  <c r="H21" i="11"/>
  <c r="P21" i="11"/>
  <c r="O21" i="11"/>
  <c r="F21" i="11"/>
  <c r="D23" i="11"/>
  <c r="C22" i="11"/>
  <c r="C25" i="10"/>
  <c r="L23" i="12" l="1"/>
  <c r="N23" i="12"/>
  <c r="M23" i="12"/>
  <c r="O23" i="12"/>
  <c r="K23" i="12"/>
  <c r="H23" i="12"/>
  <c r="J23" i="12"/>
  <c r="I23" i="12"/>
  <c r="P23" i="12"/>
  <c r="F23" i="12"/>
  <c r="C24" i="12"/>
  <c r="D25" i="12"/>
  <c r="I22" i="11"/>
  <c r="M22" i="11"/>
  <c r="H22" i="11"/>
  <c r="P22" i="11"/>
  <c r="L22" i="11"/>
  <c r="N22" i="11"/>
  <c r="J22" i="11"/>
  <c r="O22" i="11"/>
  <c r="K22" i="11"/>
  <c r="F22" i="11"/>
  <c r="C23" i="11"/>
  <c r="D24" i="11"/>
  <c r="C26" i="10"/>
  <c r="C25" i="12" l="1"/>
  <c r="D26" i="12"/>
  <c r="N24" i="12"/>
  <c r="I24" i="12"/>
  <c r="H24" i="12"/>
  <c r="J24" i="12"/>
  <c r="M24" i="12"/>
  <c r="L24" i="12"/>
  <c r="O24" i="12"/>
  <c r="K24" i="12"/>
  <c r="P24" i="12"/>
  <c r="F24" i="12"/>
  <c r="C24" i="11"/>
  <c r="D25" i="11"/>
  <c r="L23" i="11"/>
  <c r="P23" i="11"/>
  <c r="H23" i="11"/>
  <c r="O23" i="11"/>
  <c r="K23" i="11"/>
  <c r="I23" i="11"/>
  <c r="J23" i="11"/>
  <c r="M23" i="11"/>
  <c r="N23" i="11"/>
  <c r="F23" i="11"/>
  <c r="C27" i="10"/>
  <c r="D27" i="12" l="1"/>
  <c r="C26" i="12"/>
  <c r="P25" i="12"/>
  <c r="O25" i="12"/>
  <c r="J25" i="12"/>
  <c r="L25" i="12"/>
  <c r="K25" i="12"/>
  <c r="M25" i="12"/>
  <c r="I25" i="12"/>
  <c r="N25" i="12"/>
  <c r="H25" i="12"/>
  <c r="F25" i="12"/>
  <c r="D26" i="11"/>
  <c r="C25" i="11"/>
  <c r="O24" i="11"/>
  <c r="K24" i="11"/>
  <c r="N24" i="11"/>
  <c r="J24" i="11"/>
  <c r="L24" i="11"/>
  <c r="P24" i="11"/>
  <c r="M24" i="11"/>
  <c r="H24" i="11"/>
  <c r="I24" i="11"/>
  <c r="F24" i="11"/>
  <c r="C28" i="10"/>
  <c r="L26" i="12" l="1"/>
  <c r="H26" i="12"/>
  <c r="P26" i="12"/>
  <c r="K26" i="12"/>
  <c r="N26" i="12"/>
  <c r="M26" i="12"/>
  <c r="O26" i="12"/>
  <c r="J26" i="12"/>
  <c r="I26" i="12"/>
  <c r="F26" i="12"/>
  <c r="D28" i="12"/>
  <c r="C27" i="12"/>
  <c r="J25" i="11"/>
  <c r="N25" i="11"/>
  <c r="M25" i="11"/>
  <c r="I25" i="11"/>
  <c r="O25" i="11"/>
  <c r="K25" i="11"/>
  <c r="H25" i="11"/>
  <c r="L25" i="11"/>
  <c r="P25" i="11"/>
  <c r="F25" i="11"/>
  <c r="D27" i="11"/>
  <c r="C26" i="11"/>
  <c r="C29" i="10"/>
  <c r="N27" i="12" l="1"/>
  <c r="M27" i="12"/>
  <c r="H27" i="12"/>
  <c r="O27" i="12"/>
  <c r="J27" i="12"/>
  <c r="I27" i="12"/>
  <c r="K27" i="12"/>
  <c r="P27" i="12"/>
  <c r="L27" i="12"/>
  <c r="F27" i="12"/>
  <c r="C28" i="12"/>
  <c r="D29" i="12"/>
  <c r="M26" i="11"/>
  <c r="I26" i="11"/>
  <c r="H26" i="11"/>
  <c r="P26" i="11"/>
  <c r="L26" i="11"/>
  <c r="J26" i="11"/>
  <c r="N26" i="11"/>
  <c r="O26" i="11"/>
  <c r="K26" i="11"/>
  <c r="F26" i="11"/>
  <c r="C27" i="11"/>
  <c r="D28" i="11"/>
  <c r="C30" i="10"/>
  <c r="C29" i="12" l="1"/>
  <c r="D30" i="12"/>
  <c r="J28" i="12"/>
  <c r="O28" i="12"/>
  <c r="P28" i="12"/>
  <c r="K28" i="12"/>
  <c r="N28" i="12"/>
  <c r="I28" i="12"/>
  <c r="H28" i="12"/>
  <c r="M28" i="12"/>
  <c r="L28" i="12"/>
  <c r="F28" i="12"/>
  <c r="L27" i="11"/>
  <c r="P27" i="11"/>
  <c r="H27" i="11"/>
  <c r="O27" i="11"/>
  <c r="K27" i="11"/>
  <c r="I27" i="11"/>
  <c r="J27" i="11"/>
  <c r="M27" i="11"/>
  <c r="N27" i="11"/>
  <c r="F27" i="11"/>
  <c r="C28" i="11"/>
  <c r="D29" i="11"/>
  <c r="C31" i="10"/>
  <c r="D31" i="12" l="1"/>
  <c r="C30" i="12"/>
  <c r="L29" i="12"/>
  <c r="K29" i="12"/>
  <c r="M29" i="12"/>
  <c r="H29" i="12"/>
  <c r="I29" i="12"/>
  <c r="P29" i="12"/>
  <c r="N29" i="12"/>
  <c r="O29" i="12"/>
  <c r="J29" i="12"/>
  <c r="F29" i="12"/>
  <c r="D30" i="11"/>
  <c r="C29" i="11"/>
  <c r="O28" i="11"/>
  <c r="K28" i="11"/>
  <c r="N28" i="11"/>
  <c r="J28" i="11"/>
  <c r="H28" i="11"/>
  <c r="P28" i="11"/>
  <c r="M28" i="11"/>
  <c r="L28" i="11"/>
  <c r="I28" i="11"/>
  <c r="F28" i="11"/>
  <c r="C32" i="10"/>
  <c r="H30" i="12" l="1"/>
  <c r="M30" i="12"/>
  <c r="O30" i="12"/>
  <c r="N30" i="12"/>
  <c r="I30" i="12"/>
  <c r="P30" i="12"/>
  <c r="L30" i="12"/>
  <c r="K30" i="12"/>
  <c r="J30" i="12"/>
  <c r="F30" i="12"/>
  <c r="D32" i="12"/>
  <c r="C31" i="12"/>
  <c r="J29" i="11"/>
  <c r="N29" i="11"/>
  <c r="M29" i="11"/>
  <c r="I29" i="11"/>
  <c r="K29" i="11"/>
  <c r="O29" i="11"/>
  <c r="P29" i="11"/>
  <c r="H29" i="11"/>
  <c r="L29" i="11"/>
  <c r="F29" i="11"/>
  <c r="D31" i="11"/>
  <c r="C30" i="11"/>
  <c r="C33" i="10"/>
  <c r="C32" i="12" l="1"/>
  <c r="D33" i="12"/>
  <c r="O31" i="12"/>
  <c r="J31" i="12"/>
  <c r="I31" i="12"/>
  <c r="K31" i="12"/>
  <c r="P31" i="12"/>
  <c r="N31" i="12"/>
  <c r="M31" i="12"/>
  <c r="L31" i="12"/>
  <c r="H31" i="12"/>
  <c r="F31" i="12"/>
  <c r="M30" i="11"/>
  <c r="I30" i="11"/>
  <c r="H30" i="11"/>
  <c r="P30" i="11"/>
  <c r="L30" i="11"/>
  <c r="J30" i="11"/>
  <c r="N30" i="11"/>
  <c r="K30" i="11"/>
  <c r="O30" i="11"/>
  <c r="F30" i="11"/>
  <c r="C31" i="11"/>
  <c r="D32" i="11"/>
  <c r="C34" i="10"/>
  <c r="C33" i="12" l="1"/>
  <c r="D34" i="12"/>
  <c r="P32" i="12"/>
  <c r="K32" i="12"/>
  <c r="M32" i="12"/>
  <c r="L32" i="12"/>
  <c r="N32" i="12"/>
  <c r="J32" i="12"/>
  <c r="I32" i="12"/>
  <c r="H32" i="12"/>
  <c r="O32" i="12"/>
  <c r="F32" i="12"/>
  <c r="L31" i="11"/>
  <c r="H31" i="11"/>
  <c r="P31" i="11"/>
  <c r="O31" i="11"/>
  <c r="K31" i="11"/>
  <c r="I31" i="11"/>
  <c r="N31" i="11"/>
  <c r="M31" i="11"/>
  <c r="J31" i="11"/>
  <c r="F31" i="11"/>
  <c r="C32" i="11"/>
  <c r="D33" i="11"/>
  <c r="C35" i="10"/>
  <c r="D35" i="12" l="1"/>
  <c r="C34" i="12"/>
  <c r="M33" i="12"/>
  <c r="H33" i="12"/>
  <c r="I33" i="12"/>
  <c r="L33" i="12"/>
  <c r="O33" i="12"/>
  <c r="N33" i="12"/>
  <c r="P33" i="12"/>
  <c r="K33" i="12"/>
  <c r="J33" i="12"/>
  <c r="F33" i="12"/>
  <c r="D34" i="11"/>
  <c r="C33" i="11"/>
  <c r="O32" i="11"/>
  <c r="K32" i="11"/>
  <c r="J32" i="11"/>
  <c r="N32" i="11"/>
  <c r="L32" i="11"/>
  <c r="P32" i="11"/>
  <c r="I32" i="11"/>
  <c r="H32" i="11"/>
  <c r="M32" i="11"/>
  <c r="F32" i="11"/>
  <c r="C36" i="10"/>
  <c r="O34" i="12" l="1"/>
  <c r="N34" i="12"/>
  <c r="I34" i="12"/>
  <c r="P34" i="12"/>
  <c r="K34" i="12"/>
  <c r="J34" i="12"/>
  <c r="L34" i="12"/>
  <c r="H34" i="12"/>
  <c r="M34" i="12"/>
  <c r="F34" i="12"/>
  <c r="D36" i="12"/>
  <c r="C35" i="12"/>
  <c r="N33" i="11"/>
  <c r="J33" i="11"/>
  <c r="M33" i="11"/>
  <c r="I33" i="11"/>
  <c r="K33" i="11"/>
  <c r="P33" i="11"/>
  <c r="O33" i="11"/>
  <c r="L33" i="11"/>
  <c r="H33" i="11"/>
  <c r="F33" i="11"/>
  <c r="D35" i="11"/>
  <c r="C34" i="11"/>
  <c r="C37" i="10"/>
  <c r="K35" i="12" l="1"/>
  <c r="P35" i="12"/>
  <c r="L35" i="12"/>
  <c r="O35" i="12"/>
  <c r="J35" i="12"/>
  <c r="I35" i="12"/>
  <c r="N35" i="12"/>
  <c r="M35" i="12"/>
  <c r="H35" i="12"/>
  <c r="F35" i="12"/>
  <c r="C36" i="12"/>
  <c r="D37" i="12"/>
  <c r="I34" i="11"/>
  <c r="M34" i="11"/>
  <c r="H34" i="11"/>
  <c r="P34" i="11"/>
  <c r="L34" i="11"/>
  <c r="N34" i="11"/>
  <c r="J34" i="11"/>
  <c r="K34" i="11"/>
  <c r="O34" i="11"/>
  <c r="F34" i="11"/>
  <c r="D36" i="11"/>
  <c r="C35" i="11"/>
  <c r="C38" i="10"/>
  <c r="C37" i="12" l="1"/>
  <c r="D38" i="12"/>
  <c r="M36" i="12"/>
  <c r="L36" i="12"/>
  <c r="N36" i="12"/>
  <c r="I36" i="12"/>
  <c r="H36" i="12"/>
  <c r="J36" i="12"/>
  <c r="K36" i="12"/>
  <c r="O36" i="12"/>
  <c r="P36" i="12"/>
  <c r="F36" i="12"/>
  <c r="C36" i="11"/>
  <c r="D37" i="11"/>
  <c r="I35" i="11"/>
  <c r="O35" i="11"/>
  <c r="M35" i="11"/>
  <c r="J35" i="11"/>
  <c r="L35" i="11"/>
  <c r="H35" i="11"/>
  <c r="N35" i="11"/>
  <c r="P35" i="11"/>
  <c r="K35" i="11"/>
  <c r="F35" i="11"/>
  <c r="C39" i="10"/>
  <c r="D39" i="12" l="1"/>
  <c r="C38" i="12"/>
  <c r="I37" i="12"/>
  <c r="N37" i="12"/>
  <c r="P37" i="12"/>
  <c r="O37" i="12"/>
  <c r="J37" i="12"/>
  <c r="M37" i="12"/>
  <c r="H37" i="12"/>
  <c r="L37" i="12"/>
  <c r="K37" i="12"/>
  <c r="F37" i="12"/>
  <c r="C37" i="11"/>
  <c r="D38" i="11"/>
  <c r="J36" i="11"/>
  <c r="P36" i="11"/>
  <c r="H36" i="11"/>
  <c r="L36" i="11"/>
  <c r="I36" i="11"/>
  <c r="N36" i="11"/>
  <c r="O36" i="11"/>
  <c r="K36" i="11"/>
  <c r="M36" i="11"/>
  <c r="F36" i="11"/>
  <c r="C40" i="10"/>
  <c r="P38" i="12" l="1"/>
  <c r="K38" i="12"/>
  <c r="J38" i="12"/>
  <c r="L38" i="12"/>
  <c r="H38" i="12"/>
  <c r="O38" i="12"/>
  <c r="N38" i="12"/>
  <c r="I38" i="12"/>
  <c r="M38" i="12"/>
  <c r="F38" i="12"/>
  <c r="D40" i="12"/>
  <c r="C39" i="12"/>
  <c r="D39" i="11"/>
  <c r="C38" i="11"/>
  <c r="K37" i="11"/>
  <c r="I37" i="11"/>
  <c r="M37" i="11"/>
  <c r="P37" i="11"/>
  <c r="J37" i="11"/>
  <c r="L37" i="11"/>
  <c r="H37" i="11"/>
  <c r="N37" i="11"/>
  <c r="O37" i="11"/>
  <c r="F37" i="11"/>
  <c r="C41" i="10"/>
  <c r="L39" i="12" l="1"/>
  <c r="N39" i="12"/>
  <c r="M39" i="12"/>
  <c r="H39" i="12"/>
  <c r="O39" i="12"/>
  <c r="K39" i="12"/>
  <c r="P39" i="12"/>
  <c r="J39" i="12"/>
  <c r="I39" i="12"/>
  <c r="F39" i="12"/>
  <c r="C40" i="12"/>
  <c r="D41" i="12"/>
  <c r="N38" i="11"/>
  <c r="L38" i="11"/>
  <c r="P38" i="11"/>
  <c r="M38" i="11"/>
  <c r="O38" i="11"/>
  <c r="I38" i="11"/>
  <c r="K38" i="11"/>
  <c r="J38" i="11"/>
  <c r="H38" i="11"/>
  <c r="F38" i="11"/>
  <c r="D40" i="11"/>
  <c r="C39" i="11"/>
  <c r="C42" i="10"/>
  <c r="D42" i="12" l="1"/>
  <c r="C41" i="12"/>
  <c r="N40" i="12"/>
  <c r="I40" i="12"/>
  <c r="H40" i="12"/>
  <c r="J40" i="12"/>
  <c r="O40" i="12"/>
  <c r="M40" i="12"/>
  <c r="K40" i="12"/>
  <c r="P40" i="12"/>
  <c r="L40" i="12"/>
  <c r="F40" i="12"/>
  <c r="O39" i="11"/>
  <c r="M39" i="11"/>
  <c r="N39" i="11"/>
  <c r="H39" i="11"/>
  <c r="J39" i="11"/>
  <c r="P39" i="11"/>
  <c r="L39" i="11"/>
  <c r="I39" i="11"/>
  <c r="K39" i="11"/>
  <c r="F39" i="11"/>
  <c r="C40" i="11"/>
  <c r="D41" i="11"/>
  <c r="C43" i="10"/>
  <c r="P41" i="12" l="1"/>
  <c r="J41" i="12"/>
  <c r="L41" i="12"/>
  <c r="K41" i="12"/>
  <c r="N41" i="12"/>
  <c r="M41" i="12"/>
  <c r="I41" i="12"/>
  <c r="O41" i="12"/>
  <c r="H41" i="12"/>
  <c r="F41" i="12"/>
  <c r="C42" i="12"/>
  <c r="D43" i="12"/>
  <c r="D42" i="11"/>
  <c r="C41" i="11"/>
  <c r="J40" i="11"/>
  <c r="P40" i="11"/>
  <c r="H40" i="11"/>
  <c r="O40" i="11"/>
  <c r="L40" i="11"/>
  <c r="N40" i="11"/>
  <c r="K40" i="11"/>
  <c r="M40" i="11"/>
  <c r="I40" i="11"/>
  <c r="F40" i="11"/>
  <c r="C44" i="10"/>
  <c r="C43" i="12" l="1"/>
  <c r="D44" i="12"/>
  <c r="M42" i="12"/>
  <c r="P42" i="12"/>
  <c r="J42" i="12"/>
  <c r="I42" i="12"/>
  <c r="K42" i="12"/>
  <c r="O42" i="12"/>
  <c r="H42" i="12"/>
  <c r="N42" i="12"/>
  <c r="L42" i="12"/>
  <c r="F42" i="12"/>
  <c r="K41" i="11"/>
  <c r="I41" i="11"/>
  <c r="M41" i="11"/>
  <c r="L41" i="11"/>
  <c r="H41" i="11"/>
  <c r="N41" i="11"/>
  <c r="P41" i="11"/>
  <c r="J41" i="11"/>
  <c r="O41" i="11"/>
  <c r="F41" i="11"/>
  <c r="D43" i="11"/>
  <c r="C42" i="11"/>
  <c r="C45" i="10"/>
  <c r="D45" i="12" l="1"/>
  <c r="C44" i="12"/>
  <c r="O43" i="12"/>
  <c r="N43" i="12"/>
  <c r="P43" i="12"/>
  <c r="J43" i="12"/>
  <c r="I43" i="12"/>
  <c r="L43" i="12"/>
  <c r="H43" i="12"/>
  <c r="M43" i="12"/>
  <c r="K43" i="12"/>
  <c r="F43" i="12"/>
  <c r="D44" i="11"/>
  <c r="C43" i="11"/>
  <c r="N42" i="11"/>
  <c r="L42" i="11"/>
  <c r="H42" i="11"/>
  <c r="P42" i="11"/>
  <c r="M42" i="11"/>
  <c r="I42" i="11"/>
  <c r="O42" i="11"/>
  <c r="K42" i="11"/>
  <c r="J42" i="11"/>
  <c r="F42" i="11"/>
  <c r="C46" i="10"/>
  <c r="K44" i="12" l="1"/>
  <c r="N44" i="12"/>
  <c r="P44" i="12"/>
  <c r="I44" i="12"/>
  <c r="J44" i="12"/>
  <c r="O44" i="12"/>
  <c r="L44" i="12"/>
  <c r="M44" i="12"/>
  <c r="H44" i="12"/>
  <c r="F44" i="12"/>
  <c r="D46" i="12"/>
  <c r="C45" i="12"/>
  <c r="O43" i="11"/>
  <c r="M43" i="11"/>
  <c r="I43" i="11"/>
  <c r="J43" i="11"/>
  <c r="P43" i="11"/>
  <c r="L43" i="11"/>
  <c r="N43" i="11"/>
  <c r="H43" i="11"/>
  <c r="K43" i="11"/>
  <c r="F43" i="11"/>
  <c r="C44" i="11"/>
  <c r="D45" i="11"/>
  <c r="C47" i="10"/>
  <c r="H45" i="12" l="1"/>
  <c r="P45" i="12"/>
  <c r="N45" i="12"/>
  <c r="K45" i="12"/>
  <c r="O45" i="12"/>
  <c r="J45" i="12"/>
  <c r="M45" i="12"/>
  <c r="L45" i="12"/>
  <c r="I45" i="12"/>
  <c r="F45" i="12"/>
  <c r="C46" i="12"/>
  <c r="D47" i="12"/>
  <c r="C45" i="11"/>
  <c r="D46" i="11"/>
  <c r="J44" i="11"/>
  <c r="P44" i="11"/>
  <c r="H44" i="11"/>
  <c r="L44" i="11"/>
  <c r="K44" i="11"/>
  <c r="N44" i="11"/>
  <c r="M44" i="11"/>
  <c r="I44" i="11"/>
  <c r="O44" i="11"/>
  <c r="F44" i="11"/>
  <c r="C48" i="10"/>
  <c r="C47" i="12" l="1"/>
  <c r="D48" i="12"/>
  <c r="I46" i="12"/>
  <c r="L46" i="12"/>
  <c r="P46" i="12"/>
  <c r="O46" i="12"/>
  <c r="K46" i="12"/>
  <c r="M46" i="12"/>
  <c r="J46" i="12"/>
  <c r="H46" i="12"/>
  <c r="N46" i="12"/>
  <c r="F46" i="12"/>
  <c r="D47" i="11"/>
  <c r="C46" i="11"/>
  <c r="K45" i="11"/>
  <c r="I45" i="11"/>
  <c r="M45" i="11"/>
  <c r="H45" i="11"/>
  <c r="N45" i="11"/>
  <c r="P45" i="11"/>
  <c r="J45" i="11"/>
  <c r="L45" i="11"/>
  <c r="O45" i="11"/>
  <c r="F45" i="11"/>
  <c r="C49" i="10"/>
  <c r="D49" i="12" l="1"/>
  <c r="C48" i="12"/>
  <c r="P47" i="12"/>
  <c r="M47" i="12"/>
  <c r="K47" i="12"/>
  <c r="O47" i="12"/>
  <c r="L47" i="12"/>
  <c r="J47" i="12"/>
  <c r="H47" i="12"/>
  <c r="I47" i="12"/>
  <c r="N47" i="12"/>
  <c r="F47" i="12"/>
  <c r="N46" i="11"/>
  <c r="L46" i="11"/>
  <c r="O46" i="11"/>
  <c r="I46" i="11"/>
  <c r="K46" i="11"/>
  <c r="H46" i="11"/>
  <c r="M46" i="11"/>
  <c r="P46" i="11"/>
  <c r="J46" i="11"/>
  <c r="F46" i="11"/>
  <c r="D48" i="11"/>
  <c r="C47" i="11"/>
  <c r="C50" i="10"/>
  <c r="L48" i="12" l="1"/>
  <c r="O48" i="12"/>
  <c r="P48" i="12"/>
  <c r="K48" i="12"/>
  <c r="J48" i="12"/>
  <c r="I48" i="12"/>
  <c r="M48" i="12"/>
  <c r="H48" i="12"/>
  <c r="N48" i="12"/>
  <c r="F48" i="12"/>
  <c r="D50" i="12"/>
  <c r="C49" i="12"/>
  <c r="O47" i="11"/>
  <c r="M47" i="11"/>
  <c r="P47" i="11"/>
  <c r="L47" i="11"/>
  <c r="N47" i="11"/>
  <c r="H47" i="11"/>
  <c r="J47" i="11"/>
  <c r="I47" i="11"/>
  <c r="K47" i="11"/>
  <c r="F47" i="11"/>
  <c r="C48" i="11"/>
  <c r="D49" i="11"/>
  <c r="C51" i="10"/>
  <c r="N49" i="12" l="1"/>
  <c r="M49" i="12"/>
  <c r="P49" i="12"/>
  <c r="I49" i="12"/>
  <c r="J49" i="12"/>
  <c r="H49" i="12"/>
  <c r="L49" i="12"/>
  <c r="K49" i="12"/>
  <c r="O49" i="12"/>
  <c r="F49" i="12"/>
  <c r="C50" i="12"/>
  <c r="D51" i="12"/>
  <c r="C49" i="11"/>
  <c r="D50" i="11"/>
  <c r="J48" i="11"/>
  <c r="H48" i="11"/>
  <c r="P48" i="11"/>
  <c r="L48" i="11"/>
  <c r="M48" i="11"/>
  <c r="N48" i="11"/>
  <c r="I48" i="11"/>
  <c r="O48" i="11"/>
  <c r="K48" i="11"/>
  <c r="F48" i="11"/>
  <c r="C52" i="10"/>
  <c r="D52" i="12" l="1"/>
  <c r="C51" i="12"/>
  <c r="J50" i="12"/>
  <c r="M50" i="12"/>
  <c r="P50" i="12"/>
  <c r="I50" i="12"/>
  <c r="K50" i="12"/>
  <c r="O50" i="12"/>
  <c r="H50" i="12"/>
  <c r="L50" i="12"/>
  <c r="N50" i="12"/>
  <c r="F50" i="12"/>
  <c r="D51" i="11"/>
  <c r="C50" i="11"/>
  <c r="K49" i="11"/>
  <c r="I49" i="11"/>
  <c r="M49" i="11"/>
  <c r="N49" i="11"/>
  <c r="J49" i="11"/>
  <c r="P49" i="11"/>
  <c r="L49" i="11"/>
  <c r="H49" i="11"/>
  <c r="O49" i="11"/>
  <c r="F49" i="11"/>
  <c r="C53" i="10"/>
  <c r="L51" i="12" l="1"/>
  <c r="O51" i="12"/>
  <c r="N51" i="12"/>
  <c r="H51" i="12"/>
  <c r="M51" i="12"/>
  <c r="J51" i="12"/>
  <c r="I51" i="12"/>
  <c r="P51" i="12"/>
  <c r="K51" i="12"/>
  <c r="F51" i="12"/>
  <c r="D53" i="12"/>
  <c r="C52" i="12"/>
  <c r="N50" i="11"/>
  <c r="L50" i="11"/>
  <c r="P50" i="11"/>
  <c r="K50" i="11"/>
  <c r="H50" i="11"/>
  <c r="M50" i="11"/>
  <c r="O50" i="11"/>
  <c r="I50" i="11"/>
  <c r="J50" i="11"/>
  <c r="F50" i="11"/>
  <c r="D52" i="11"/>
  <c r="C51" i="11"/>
  <c r="C54" i="10"/>
  <c r="M52" i="12" l="1"/>
  <c r="O52" i="12"/>
  <c r="N52" i="12"/>
  <c r="L52" i="12"/>
  <c r="K52" i="12"/>
  <c r="J52" i="12"/>
  <c r="H52" i="12"/>
  <c r="I52" i="12"/>
  <c r="P52" i="12"/>
  <c r="F52" i="12"/>
  <c r="C53" i="12"/>
  <c r="D54" i="12"/>
  <c r="C52" i="11"/>
  <c r="D53" i="11"/>
  <c r="O51" i="11"/>
  <c r="M51" i="11"/>
  <c r="L51" i="11"/>
  <c r="I51" i="11"/>
  <c r="N51" i="11"/>
  <c r="H51" i="11"/>
  <c r="J51" i="11"/>
  <c r="P51" i="11"/>
  <c r="K51" i="11"/>
  <c r="F51" i="11"/>
  <c r="C55" i="10"/>
  <c r="C54" i="12" l="1"/>
  <c r="D55" i="12"/>
  <c r="J53" i="12"/>
  <c r="I53" i="12"/>
  <c r="O53" i="12"/>
  <c r="K53" i="12"/>
  <c r="P53" i="12"/>
  <c r="N53" i="12"/>
  <c r="M53" i="12"/>
  <c r="H53" i="12"/>
  <c r="L53" i="12"/>
  <c r="F53" i="12"/>
  <c r="C53" i="11"/>
  <c r="D54" i="11"/>
  <c r="J52" i="11"/>
  <c r="P52" i="11"/>
  <c r="H52" i="11"/>
  <c r="L52" i="11"/>
  <c r="I52" i="11"/>
  <c r="N52" i="11"/>
  <c r="O52" i="11"/>
  <c r="K52" i="11"/>
  <c r="M52" i="11"/>
  <c r="F52" i="11"/>
  <c r="C56" i="10"/>
  <c r="D56" i="12" l="1"/>
  <c r="C55" i="12"/>
  <c r="P54" i="12"/>
  <c r="K54" i="12"/>
  <c r="M54" i="12"/>
  <c r="L54" i="12"/>
  <c r="J54" i="12"/>
  <c r="N54" i="12"/>
  <c r="I54" i="12"/>
  <c r="H54" i="12"/>
  <c r="O54" i="12"/>
  <c r="F54" i="12"/>
  <c r="D55" i="11"/>
  <c r="C54" i="11"/>
  <c r="K53" i="11"/>
  <c r="I53" i="11"/>
  <c r="M53" i="11"/>
  <c r="P53" i="11"/>
  <c r="J53" i="11"/>
  <c r="L53" i="11"/>
  <c r="H53" i="11"/>
  <c r="N53" i="11"/>
  <c r="O53" i="11"/>
  <c r="F53" i="11"/>
  <c r="C57" i="10"/>
  <c r="H55" i="12" l="1"/>
  <c r="J55" i="12"/>
  <c r="N55" i="12"/>
  <c r="P55" i="12"/>
  <c r="O55" i="12"/>
  <c r="I55" i="12"/>
  <c r="L55" i="12"/>
  <c r="K55" i="12"/>
  <c r="M55" i="12"/>
  <c r="F55" i="12"/>
  <c r="D57" i="12"/>
  <c r="C56" i="12"/>
  <c r="N54" i="11"/>
  <c r="L54" i="11"/>
  <c r="H54" i="11"/>
  <c r="M54" i="11"/>
  <c r="O54" i="11"/>
  <c r="I54" i="11"/>
  <c r="K54" i="11"/>
  <c r="J54" i="11"/>
  <c r="P54" i="11"/>
  <c r="F54" i="11"/>
  <c r="D56" i="11"/>
  <c r="C55" i="11"/>
  <c r="C58" i="10"/>
  <c r="O56" i="12" l="1"/>
  <c r="N56" i="12"/>
  <c r="K56" i="12"/>
  <c r="J56" i="12"/>
  <c r="L56" i="12"/>
  <c r="P56" i="12"/>
  <c r="M56" i="12"/>
  <c r="I56" i="12"/>
  <c r="H56" i="12"/>
  <c r="F56" i="12"/>
  <c r="C57" i="12"/>
  <c r="D58" i="12"/>
  <c r="O55" i="11"/>
  <c r="M55" i="11"/>
  <c r="I55" i="11"/>
  <c r="N55" i="11"/>
  <c r="H55" i="11"/>
  <c r="J55" i="11"/>
  <c r="P55" i="11"/>
  <c r="L55" i="11"/>
  <c r="K55" i="11"/>
  <c r="F55" i="11"/>
  <c r="C56" i="11"/>
  <c r="D57" i="11"/>
  <c r="C59" i="10"/>
  <c r="C58" i="12" l="1"/>
  <c r="D59" i="12"/>
  <c r="O57" i="12"/>
  <c r="K57" i="12"/>
  <c r="P57" i="12"/>
  <c r="N57" i="12"/>
  <c r="M57" i="12"/>
  <c r="H57" i="12"/>
  <c r="J57" i="12"/>
  <c r="I57" i="12"/>
  <c r="L57" i="12"/>
  <c r="F57" i="12"/>
  <c r="J56" i="11"/>
  <c r="H56" i="11"/>
  <c r="P56" i="11"/>
  <c r="L56" i="11"/>
  <c r="O56" i="11"/>
  <c r="N56" i="11"/>
  <c r="K56" i="11"/>
  <c r="M56" i="11"/>
  <c r="I56" i="11"/>
  <c r="F56" i="11"/>
  <c r="D58" i="11"/>
  <c r="C57" i="11"/>
  <c r="C60" i="10"/>
  <c r="D60" i="12" l="1"/>
  <c r="C59" i="12"/>
  <c r="M58" i="12"/>
  <c r="L58" i="12"/>
  <c r="J58" i="12"/>
  <c r="I58" i="12"/>
  <c r="H58" i="12"/>
  <c r="N58" i="12"/>
  <c r="P58" i="12"/>
  <c r="O58" i="12"/>
  <c r="K58" i="12"/>
  <c r="F58" i="12"/>
  <c r="D59" i="11"/>
  <c r="C58" i="11"/>
  <c r="K57" i="11"/>
  <c r="I57" i="11"/>
  <c r="M57" i="11"/>
  <c r="L57" i="11"/>
  <c r="H57" i="11"/>
  <c r="N57" i="11"/>
  <c r="P57" i="11"/>
  <c r="J57" i="11"/>
  <c r="O57" i="11"/>
  <c r="F57" i="11"/>
  <c r="C61" i="10"/>
  <c r="N59" i="12" l="1"/>
  <c r="P59" i="12"/>
  <c r="O59" i="12"/>
  <c r="L59" i="12"/>
  <c r="K59" i="12"/>
  <c r="I59" i="12"/>
  <c r="H59" i="12"/>
  <c r="J59" i="12"/>
  <c r="M59" i="12"/>
  <c r="F59" i="12"/>
  <c r="D61" i="12"/>
  <c r="C60" i="12"/>
  <c r="N58" i="11"/>
  <c r="L58" i="11"/>
  <c r="H58" i="11"/>
  <c r="P58" i="11"/>
  <c r="M58" i="11"/>
  <c r="I58" i="11"/>
  <c r="O58" i="11"/>
  <c r="K58" i="11"/>
  <c r="J58" i="11"/>
  <c r="F58" i="11"/>
  <c r="D60" i="11"/>
  <c r="C59" i="11"/>
  <c r="C62" i="10"/>
  <c r="K60" i="12" l="1"/>
  <c r="J60" i="12"/>
  <c r="P60" i="12"/>
  <c r="L60" i="12"/>
  <c r="H60" i="12"/>
  <c r="M60" i="12"/>
  <c r="O60" i="12"/>
  <c r="N60" i="12"/>
  <c r="I60" i="12"/>
  <c r="F60" i="12"/>
  <c r="C61" i="12"/>
  <c r="D62" i="12"/>
  <c r="C60" i="11"/>
  <c r="D61" i="11"/>
  <c r="O59" i="11"/>
  <c r="M59" i="11"/>
  <c r="I59" i="11"/>
  <c r="J59" i="11"/>
  <c r="P59" i="11"/>
  <c r="L59" i="11"/>
  <c r="N59" i="11"/>
  <c r="H59" i="11"/>
  <c r="K59" i="11"/>
  <c r="F59" i="11"/>
  <c r="C63" i="10"/>
  <c r="P61" i="12" l="1"/>
  <c r="O61" i="12"/>
  <c r="N61" i="12"/>
  <c r="M61" i="12"/>
  <c r="H61" i="12"/>
  <c r="J61" i="12"/>
  <c r="I61" i="12"/>
  <c r="L61" i="12"/>
  <c r="K61" i="12"/>
  <c r="F61" i="12"/>
  <c r="C62" i="12"/>
  <c r="D63" i="12"/>
  <c r="D62" i="11"/>
  <c r="C61" i="11"/>
  <c r="J60" i="11"/>
  <c r="P60" i="11"/>
  <c r="H60" i="11"/>
  <c r="K60" i="11"/>
  <c r="N60" i="11"/>
  <c r="M60" i="11"/>
  <c r="I60" i="11"/>
  <c r="O60" i="11"/>
  <c r="L60" i="11"/>
  <c r="F60" i="11"/>
  <c r="C64" i="10"/>
  <c r="D64" i="12" l="1"/>
  <c r="C63" i="12"/>
  <c r="I62" i="12"/>
  <c r="H62" i="12"/>
  <c r="N62" i="12"/>
  <c r="J62" i="12"/>
  <c r="P62" i="12"/>
  <c r="M62" i="12"/>
  <c r="L62" i="12"/>
  <c r="K62" i="12"/>
  <c r="O62" i="12"/>
  <c r="F62" i="12"/>
  <c r="K61" i="11"/>
  <c r="I61" i="11"/>
  <c r="M61" i="11"/>
  <c r="H61" i="11"/>
  <c r="N61" i="11"/>
  <c r="P61" i="11"/>
  <c r="J61" i="11"/>
  <c r="L61" i="11"/>
  <c r="O61" i="11"/>
  <c r="F61" i="11"/>
  <c r="D63" i="11"/>
  <c r="C62" i="11"/>
  <c r="C65" i="10"/>
  <c r="P63" i="12" l="1"/>
  <c r="O63" i="12"/>
  <c r="L63" i="12"/>
  <c r="K63" i="12"/>
  <c r="N63" i="12"/>
  <c r="H63" i="12"/>
  <c r="M63" i="12"/>
  <c r="J63" i="12"/>
  <c r="I63" i="12"/>
  <c r="F63" i="12"/>
  <c r="D65" i="12"/>
  <c r="C64" i="12"/>
  <c r="N62" i="11"/>
  <c r="L62" i="11"/>
  <c r="H62" i="11"/>
  <c r="P62" i="11"/>
  <c r="O62" i="11"/>
  <c r="I62" i="11"/>
  <c r="K62" i="11"/>
  <c r="M62" i="11"/>
  <c r="J62" i="11"/>
  <c r="F62" i="11"/>
  <c r="D64" i="11"/>
  <c r="C63" i="11"/>
  <c r="C66" i="10"/>
  <c r="L64" i="12" l="1"/>
  <c r="M64" i="12"/>
  <c r="H64" i="12"/>
  <c r="I64" i="12"/>
  <c r="O64" i="12"/>
  <c r="N64" i="12"/>
  <c r="K64" i="12"/>
  <c r="J64" i="12"/>
  <c r="P64" i="12"/>
  <c r="F64" i="12"/>
  <c r="C65" i="12"/>
  <c r="D66" i="12"/>
  <c r="O63" i="11"/>
  <c r="M63" i="11"/>
  <c r="I63" i="11"/>
  <c r="P63" i="11"/>
  <c r="L63" i="11"/>
  <c r="N63" i="11"/>
  <c r="H63" i="11"/>
  <c r="J63" i="11"/>
  <c r="K63" i="11"/>
  <c r="F63" i="11"/>
  <c r="C64" i="11"/>
  <c r="D65" i="11"/>
  <c r="C67" i="10"/>
  <c r="N65" i="12" l="1"/>
  <c r="M65" i="12"/>
  <c r="L65" i="12"/>
  <c r="J65" i="12"/>
  <c r="I65" i="12"/>
  <c r="O65" i="12"/>
  <c r="K65" i="12"/>
  <c r="H65" i="12"/>
  <c r="P65" i="12"/>
  <c r="F65" i="12"/>
  <c r="C66" i="12"/>
  <c r="D67" i="12"/>
  <c r="D66" i="11"/>
  <c r="C65" i="11"/>
  <c r="J64" i="11"/>
  <c r="H64" i="11"/>
  <c r="P64" i="11"/>
  <c r="L64" i="11"/>
  <c r="M64" i="11"/>
  <c r="N64" i="11"/>
  <c r="I64" i="11"/>
  <c r="O64" i="11"/>
  <c r="K64" i="11"/>
  <c r="F64" i="11"/>
  <c r="C68" i="10"/>
  <c r="D68" i="12" l="1"/>
  <c r="C67" i="12"/>
  <c r="J66" i="12"/>
  <c r="P66" i="12"/>
  <c r="M66" i="12"/>
  <c r="L66" i="12"/>
  <c r="I66" i="12"/>
  <c r="H66" i="12"/>
  <c r="N66" i="12"/>
  <c r="K66" i="12"/>
  <c r="O66" i="12"/>
  <c r="F66" i="12"/>
  <c r="K65" i="11"/>
  <c r="I65" i="11"/>
  <c r="M65" i="11"/>
  <c r="N65" i="11"/>
  <c r="J65" i="11"/>
  <c r="P65" i="11"/>
  <c r="L65" i="11"/>
  <c r="H65" i="11"/>
  <c r="O65" i="11"/>
  <c r="F65" i="11"/>
  <c r="D67" i="11"/>
  <c r="C66" i="11"/>
  <c r="C69" i="10"/>
  <c r="L67" i="12" l="1"/>
  <c r="K67" i="12"/>
  <c r="H67" i="12"/>
  <c r="M67" i="12"/>
  <c r="N67" i="12"/>
  <c r="I67" i="12"/>
  <c r="J67" i="12"/>
  <c r="P67" i="12"/>
  <c r="O67" i="12"/>
  <c r="F67" i="12"/>
  <c r="D69" i="12"/>
  <c r="C68" i="12"/>
  <c r="D68" i="11"/>
  <c r="C67" i="11"/>
  <c r="N66" i="11"/>
  <c r="L66" i="11"/>
  <c r="H66" i="11"/>
  <c r="P66" i="11"/>
  <c r="K66" i="11"/>
  <c r="M66" i="11"/>
  <c r="O66" i="11"/>
  <c r="I66" i="11"/>
  <c r="J66" i="11"/>
  <c r="F66" i="11"/>
  <c r="C70" i="10"/>
  <c r="M68" i="12" l="1"/>
  <c r="H68" i="12"/>
  <c r="O68" i="12"/>
  <c r="N68" i="12"/>
  <c r="I68" i="12"/>
  <c r="K68" i="12"/>
  <c r="J68" i="12"/>
  <c r="P68" i="12"/>
  <c r="L68" i="12"/>
  <c r="F68" i="12"/>
  <c r="C69" i="12"/>
  <c r="D70" i="12"/>
  <c r="O67" i="11"/>
  <c r="M67" i="11"/>
  <c r="I67" i="11"/>
  <c r="L67" i="11"/>
  <c r="N67" i="11"/>
  <c r="H67" i="11"/>
  <c r="J67" i="11"/>
  <c r="P67" i="11"/>
  <c r="K67" i="11"/>
  <c r="F67" i="11"/>
  <c r="C68" i="11"/>
  <c r="D69" i="11"/>
  <c r="C71" i="10"/>
  <c r="C70" i="12" l="1"/>
  <c r="D71" i="12"/>
  <c r="J69" i="12"/>
  <c r="I69" i="12"/>
  <c r="O69" i="12"/>
  <c r="P69" i="12"/>
  <c r="K69" i="12"/>
  <c r="L69" i="12"/>
  <c r="N69" i="12"/>
  <c r="M69" i="12"/>
  <c r="H69" i="12"/>
  <c r="F69" i="12"/>
  <c r="D70" i="11"/>
  <c r="C69" i="11"/>
  <c r="J68" i="11"/>
  <c r="P68" i="11"/>
  <c r="H68" i="11"/>
  <c r="L68" i="11"/>
  <c r="I68" i="11"/>
  <c r="M68" i="11"/>
  <c r="N68" i="11"/>
  <c r="O68" i="11"/>
  <c r="K68" i="11"/>
  <c r="F68" i="11"/>
  <c r="C72" i="10"/>
  <c r="D72" i="12" l="1"/>
  <c r="C71" i="12"/>
  <c r="P70" i="12"/>
  <c r="K70" i="12"/>
  <c r="M70" i="12"/>
  <c r="L70" i="12"/>
  <c r="I70" i="12"/>
  <c r="H70" i="12"/>
  <c r="N70" i="12"/>
  <c r="O70" i="12"/>
  <c r="J70" i="12"/>
  <c r="F70" i="12"/>
  <c r="K69" i="11"/>
  <c r="I69" i="11"/>
  <c r="P69" i="11"/>
  <c r="M69" i="11"/>
  <c r="J69" i="11"/>
  <c r="L69" i="11"/>
  <c r="H69" i="11"/>
  <c r="N69" i="11"/>
  <c r="O69" i="11"/>
  <c r="F69" i="11"/>
  <c r="D71" i="11"/>
  <c r="C70" i="11"/>
  <c r="C73" i="10"/>
  <c r="H71" i="12" l="1"/>
  <c r="M71" i="12"/>
  <c r="N71" i="12"/>
  <c r="I71" i="12"/>
  <c r="P71" i="12"/>
  <c r="O71" i="12"/>
  <c r="J71" i="12"/>
  <c r="L71" i="12"/>
  <c r="K71" i="12"/>
  <c r="F71" i="12"/>
  <c r="D73" i="12"/>
  <c r="C72" i="12"/>
  <c r="N70" i="11"/>
  <c r="L70" i="11"/>
  <c r="H70" i="11"/>
  <c r="P70" i="11"/>
  <c r="O70" i="11"/>
  <c r="K70" i="11"/>
  <c r="M70" i="11"/>
  <c r="I70" i="11"/>
  <c r="J70" i="11"/>
  <c r="F70" i="11"/>
  <c r="D72" i="11"/>
  <c r="C71" i="11"/>
  <c r="C74" i="10"/>
  <c r="C73" i="12" l="1"/>
  <c r="D74" i="12"/>
  <c r="O72" i="12"/>
  <c r="N72" i="12"/>
  <c r="I72" i="12"/>
  <c r="K72" i="12"/>
  <c r="J72" i="12"/>
  <c r="P72" i="12"/>
  <c r="L72" i="12"/>
  <c r="M72" i="12"/>
  <c r="H72" i="12"/>
  <c r="F72" i="12"/>
  <c r="O71" i="11"/>
  <c r="M71" i="11"/>
  <c r="I71" i="11"/>
  <c r="N71" i="11"/>
  <c r="H71" i="11"/>
  <c r="P71" i="11"/>
  <c r="J71" i="11"/>
  <c r="L71" i="11"/>
  <c r="K71" i="11"/>
  <c r="F71" i="11"/>
  <c r="C72" i="11"/>
  <c r="D73" i="11"/>
  <c r="C75" i="10"/>
  <c r="C74" i="12" l="1"/>
  <c r="D75" i="12"/>
  <c r="P73" i="12"/>
  <c r="K73" i="12"/>
  <c r="L73" i="12"/>
  <c r="N73" i="12"/>
  <c r="M73" i="12"/>
  <c r="H73" i="12"/>
  <c r="J73" i="12"/>
  <c r="I73" i="12"/>
  <c r="O73" i="12"/>
  <c r="F73" i="12"/>
  <c r="D74" i="11"/>
  <c r="C73" i="11"/>
  <c r="J72" i="11"/>
  <c r="P72" i="11"/>
  <c r="H72" i="11"/>
  <c r="L72" i="11"/>
  <c r="O72" i="11"/>
  <c r="N72" i="11"/>
  <c r="M72" i="11"/>
  <c r="K72" i="11"/>
  <c r="I72" i="11"/>
  <c r="F72" i="11"/>
  <c r="C76" i="10"/>
  <c r="D76" i="12" l="1"/>
  <c r="C75" i="12"/>
  <c r="M74" i="12"/>
  <c r="L74" i="12"/>
  <c r="I74" i="12"/>
  <c r="H74" i="12"/>
  <c r="N74" i="12"/>
  <c r="O74" i="12"/>
  <c r="J74" i="12"/>
  <c r="P74" i="12"/>
  <c r="K74" i="12"/>
  <c r="F74" i="12"/>
  <c r="K73" i="11"/>
  <c r="I73" i="11"/>
  <c r="L73" i="11"/>
  <c r="M73" i="11"/>
  <c r="H73" i="11"/>
  <c r="N73" i="11"/>
  <c r="P73" i="11"/>
  <c r="J73" i="11"/>
  <c r="O73" i="11"/>
  <c r="F73" i="11"/>
  <c r="C74" i="11"/>
  <c r="D75" i="11"/>
  <c r="C77" i="10"/>
  <c r="N75" i="12" l="1"/>
  <c r="I75" i="12"/>
  <c r="P75" i="12"/>
  <c r="O75" i="12"/>
  <c r="J75" i="12"/>
  <c r="L75" i="12"/>
  <c r="K75" i="12"/>
  <c r="H75" i="12"/>
  <c r="M75" i="12"/>
  <c r="F75" i="12"/>
  <c r="D77" i="12"/>
  <c r="C76" i="12"/>
  <c r="C75" i="11"/>
  <c r="D76" i="11"/>
  <c r="O74" i="11"/>
  <c r="I74" i="11"/>
  <c r="J74" i="11"/>
  <c r="P74" i="11"/>
  <c r="M74" i="11"/>
  <c r="N74" i="11"/>
  <c r="K74" i="11"/>
  <c r="H74" i="11"/>
  <c r="L74" i="11"/>
  <c r="F74" i="11"/>
  <c r="C78" i="10"/>
  <c r="C77" i="12" l="1"/>
  <c r="D78" i="12"/>
  <c r="K76" i="12"/>
  <c r="J76" i="12"/>
  <c r="P76" i="12"/>
  <c r="L76" i="12"/>
  <c r="M76" i="12"/>
  <c r="H76" i="12"/>
  <c r="O76" i="12"/>
  <c r="N76" i="12"/>
  <c r="I76" i="12"/>
  <c r="F76" i="12"/>
  <c r="D77" i="11"/>
  <c r="C76" i="11"/>
  <c r="N75" i="11"/>
  <c r="K75" i="11"/>
  <c r="P75" i="11"/>
  <c r="J75" i="11"/>
  <c r="H75" i="11"/>
  <c r="O75" i="11"/>
  <c r="L75" i="11"/>
  <c r="M75" i="11"/>
  <c r="I75" i="11"/>
  <c r="F75" i="11"/>
  <c r="C79" i="10"/>
  <c r="C78" i="12" l="1"/>
  <c r="D79" i="12"/>
  <c r="L77" i="12"/>
  <c r="N77" i="12"/>
  <c r="M77" i="12"/>
  <c r="H77" i="12"/>
  <c r="J77" i="12"/>
  <c r="I77" i="12"/>
  <c r="O77" i="12"/>
  <c r="P77" i="12"/>
  <c r="K77" i="12"/>
  <c r="F77" i="12"/>
  <c r="L76" i="11"/>
  <c r="I76" i="11"/>
  <c r="N76" i="11"/>
  <c r="O76" i="11"/>
  <c r="P76" i="11"/>
  <c r="K76" i="11"/>
  <c r="M76" i="11"/>
  <c r="J76" i="11"/>
  <c r="H76" i="11"/>
  <c r="F76" i="11"/>
  <c r="C77" i="11"/>
  <c r="D78" i="11"/>
  <c r="C80" i="10"/>
  <c r="D80" i="12" l="1"/>
  <c r="C79" i="12"/>
  <c r="I78" i="12"/>
  <c r="H78" i="12"/>
  <c r="N78" i="12"/>
  <c r="O78" i="12"/>
  <c r="J78" i="12"/>
  <c r="P78" i="12"/>
  <c r="K78" i="12"/>
  <c r="M78" i="12"/>
  <c r="L78" i="12"/>
  <c r="F78" i="12"/>
  <c r="C78" i="11"/>
  <c r="D79" i="11"/>
  <c r="I77" i="11"/>
  <c r="N77" i="11"/>
  <c r="K77" i="11"/>
  <c r="L77" i="11"/>
  <c r="J77" i="11"/>
  <c r="H77" i="11"/>
  <c r="O77" i="11"/>
  <c r="P77" i="11"/>
  <c r="M77" i="11"/>
  <c r="F77" i="11"/>
  <c r="C81" i="10"/>
  <c r="P79" i="12" l="1"/>
  <c r="O79" i="12"/>
  <c r="J79" i="12"/>
  <c r="L79" i="12"/>
  <c r="K79" i="12"/>
  <c r="H79" i="12"/>
  <c r="M79" i="12"/>
  <c r="N79" i="12"/>
  <c r="I79" i="12"/>
  <c r="F79" i="12"/>
  <c r="D81" i="12"/>
  <c r="C80" i="12"/>
  <c r="C79" i="11"/>
  <c r="D80" i="11"/>
  <c r="O78" i="11"/>
  <c r="J78" i="11"/>
  <c r="H78" i="11"/>
  <c r="P78" i="11"/>
  <c r="M78" i="11"/>
  <c r="K78" i="11"/>
  <c r="I78" i="11"/>
  <c r="N78" i="11"/>
  <c r="L78" i="11"/>
  <c r="F78" i="11"/>
  <c r="C82" i="10"/>
  <c r="C81" i="12" l="1"/>
  <c r="D82" i="12"/>
  <c r="L80" i="12"/>
  <c r="M80" i="12"/>
  <c r="H80" i="12"/>
  <c r="O80" i="12"/>
  <c r="N80" i="12"/>
  <c r="I80" i="12"/>
  <c r="K80" i="12"/>
  <c r="J80" i="12"/>
  <c r="P80" i="12"/>
  <c r="F80" i="12"/>
  <c r="D81" i="11"/>
  <c r="C80" i="11"/>
  <c r="N79" i="11"/>
  <c r="K79" i="11"/>
  <c r="L79" i="11"/>
  <c r="J79" i="11"/>
  <c r="P79" i="11"/>
  <c r="M79" i="11"/>
  <c r="H79" i="11"/>
  <c r="O79" i="11"/>
  <c r="I79" i="11"/>
  <c r="F79" i="11"/>
  <c r="C83" i="10"/>
  <c r="C82" i="12" l="1"/>
  <c r="D83" i="12"/>
  <c r="N81" i="12"/>
  <c r="M81" i="12"/>
  <c r="H81" i="12"/>
  <c r="J81" i="12"/>
  <c r="I81" i="12"/>
  <c r="O81" i="12"/>
  <c r="P81" i="12"/>
  <c r="K81" i="12"/>
  <c r="L81" i="12"/>
  <c r="F81" i="12"/>
  <c r="L80" i="11"/>
  <c r="I80" i="11"/>
  <c r="N80" i="11"/>
  <c r="M80" i="11"/>
  <c r="H80" i="11"/>
  <c r="O80" i="11"/>
  <c r="P80" i="11"/>
  <c r="K80" i="11"/>
  <c r="J80" i="11"/>
  <c r="F80" i="11"/>
  <c r="C81" i="11"/>
  <c r="D82" i="11"/>
  <c r="C84" i="10"/>
  <c r="D84" i="12" l="1"/>
  <c r="C83" i="12"/>
  <c r="O82" i="12"/>
  <c r="J82" i="12"/>
  <c r="P82" i="12"/>
  <c r="K82" i="12"/>
  <c r="M82" i="12"/>
  <c r="L82" i="12"/>
  <c r="I82" i="12"/>
  <c r="H82" i="12"/>
  <c r="N82" i="12"/>
  <c r="F82" i="12"/>
  <c r="I81" i="11"/>
  <c r="L81" i="11"/>
  <c r="J81" i="11"/>
  <c r="K81" i="11"/>
  <c r="M81" i="11"/>
  <c r="N81" i="11"/>
  <c r="H81" i="11"/>
  <c r="P81" i="11"/>
  <c r="O81" i="11"/>
  <c r="F81" i="11"/>
  <c r="C82" i="11"/>
  <c r="D83" i="11"/>
  <c r="C85" i="10"/>
  <c r="L83" i="12" l="1"/>
  <c r="K83" i="12"/>
  <c r="H83" i="12"/>
  <c r="M83" i="12"/>
  <c r="N83" i="12"/>
  <c r="I83" i="12"/>
  <c r="P83" i="12"/>
  <c r="O83" i="12"/>
  <c r="J83" i="12"/>
  <c r="F83" i="12"/>
  <c r="D85" i="12"/>
  <c r="C84" i="12"/>
  <c r="C83" i="11"/>
  <c r="D84" i="11"/>
  <c r="O82" i="11"/>
  <c r="J82" i="11"/>
  <c r="I82" i="11"/>
  <c r="L82" i="11"/>
  <c r="N82" i="11"/>
  <c r="H82" i="11"/>
  <c r="P82" i="11"/>
  <c r="M82" i="11"/>
  <c r="K82" i="11"/>
  <c r="F82" i="11"/>
  <c r="C86" i="10"/>
  <c r="C85" i="12" l="1"/>
  <c r="D86" i="12"/>
  <c r="C86" i="12" s="1"/>
  <c r="M84" i="12"/>
  <c r="H84" i="12"/>
  <c r="O84" i="12"/>
  <c r="N84" i="12"/>
  <c r="I84" i="12"/>
  <c r="K84" i="12"/>
  <c r="J84" i="12"/>
  <c r="P84" i="12"/>
  <c r="L84" i="12"/>
  <c r="F84" i="12"/>
  <c r="D85" i="11"/>
  <c r="C84" i="11"/>
  <c r="N83" i="11"/>
  <c r="K83" i="11"/>
  <c r="H83" i="11"/>
  <c r="J83" i="11"/>
  <c r="O83" i="11"/>
  <c r="P83" i="11"/>
  <c r="M83" i="11"/>
  <c r="L83" i="11"/>
  <c r="I83" i="11"/>
  <c r="F83" i="11"/>
  <c r="C87" i="10"/>
  <c r="F87" i="10" s="1"/>
  <c r="M86" i="12" l="1"/>
  <c r="N86" i="12"/>
  <c r="I86" i="12"/>
  <c r="O86" i="12"/>
  <c r="L86" i="12"/>
  <c r="P86" i="12"/>
  <c r="H86" i="12"/>
  <c r="J86" i="12"/>
  <c r="K86" i="12"/>
  <c r="F86" i="12"/>
  <c r="L85" i="12"/>
  <c r="K85" i="12"/>
  <c r="M85" i="12"/>
  <c r="H85" i="12"/>
  <c r="N85" i="12"/>
  <c r="O85" i="12"/>
  <c r="J85" i="12"/>
  <c r="P85" i="12"/>
  <c r="I85" i="12"/>
  <c r="F85" i="12"/>
  <c r="F10" i="10"/>
  <c r="F11" i="10"/>
  <c r="F15" i="10"/>
  <c r="F19" i="10"/>
  <c r="F23" i="10"/>
  <c r="F27" i="10"/>
  <c r="F31" i="10"/>
  <c r="F35" i="10"/>
  <c r="F39" i="10"/>
  <c r="F43" i="10"/>
  <c r="F47" i="10"/>
  <c r="F51" i="10"/>
  <c r="F55" i="10"/>
  <c r="F59" i="10"/>
  <c r="F63" i="10"/>
  <c r="F67" i="10"/>
  <c r="F71" i="10"/>
  <c r="F75" i="10"/>
  <c r="F79" i="10"/>
  <c r="F83" i="10"/>
  <c r="F7" i="10"/>
  <c r="F18" i="10"/>
  <c r="F22" i="10"/>
  <c r="F26" i="10"/>
  <c r="F30" i="10"/>
  <c r="F38" i="10"/>
  <c r="F50" i="10"/>
  <c r="F62" i="10"/>
  <c r="F74" i="10"/>
  <c r="F82" i="10"/>
  <c r="F86" i="10"/>
  <c r="F8" i="10"/>
  <c r="F12" i="10"/>
  <c r="F16" i="10"/>
  <c r="F20" i="10"/>
  <c r="F24" i="10"/>
  <c r="F28" i="10"/>
  <c r="F32" i="10"/>
  <c r="F36" i="10"/>
  <c r="F40" i="10"/>
  <c r="F44" i="10"/>
  <c r="F48" i="10"/>
  <c r="F52" i="10"/>
  <c r="F56" i="10"/>
  <c r="F60" i="10"/>
  <c r="F64" i="10"/>
  <c r="F68" i="10"/>
  <c r="F72" i="10"/>
  <c r="F76" i="10"/>
  <c r="F80" i="10"/>
  <c r="F84" i="10"/>
  <c r="F14" i="10"/>
  <c r="F34" i="10"/>
  <c r="F42" i="10"/>
  <c r="F46" i="10"/>
  <c r="F54" i="10"/>
  <c r="F58" i="10"/>
  <c r="F66" i="10"/>
  <c r="F70" i="10"/>
  <c r="F78" i="10"/>
  <c r="F9" i="10"/>
  <c r="F13" i="10"/>
  <c r="F17" i="10"/>
  <c r="F21" i="10"/>
  <c r="F25" i="10"/>
  <c r="F29" i="10"/>
  <c r="F33" i="10"/>
  <c r="F37" i="10"/>
  <c r="F41" i="10"/>
  <c r="F45" i="10"/>
  <c r="F49" i="10"/>
  <c r="F53" i="10"/>
  <c r="F57" i="10"/>
  <c r="F61" i="10"/>
  <c r="F65" i="10"/>
  <c r="F69" i="10"/>
  <c r="F73" i="10"/>
  <c r="F77" i="10"/>
  <c r="F81" i="10"/>
  <c r="F85" i="10"/>
  <c r="L84" i="11"/>
  <c r="I84" i="11"/>
  <c r="O84" i="11"/>
  <c r="N84" i="11"/>
  <c r="K84" i="11"/>
  <c r="J84" i="11"/>
  <c r="M84" i="11"/>
  <c r="H84" i="11"/>
  <c r="P84" i="11"/>
  <c r="F84" i="11"/>
  <c r="C85" i="11"/>
  <c r="D86" i="11"/>
  <c r="C88" i="10"/>
  <c r="C86" i="11" l="1"/>
  <c r="D87" i="11"/>
  <c r="I85" i="11"/>
  <c r="K85" i="11"/>
  <c r="L85" i="11"/>
  <c r="P85" i="11"/>
  <c r="M85" i="11"/>
  <c r="N85" i="11"/>
  <c r="H85" i="11"/>
  <c r="J85" i="11"/>
  <c r="O85" i="11"/>
  <c r="F85" i="11"/>
  <c r="C89" i="10"/>
  <c r="P86" i="11" l="1"/>
  <c r="J86" i="11"/>
  <c r="M86" i="11"/>
  <c r="H86" i="11"/>
  <c r="K86" i="11"/>
  <c r="I86" i="11"/>
  <c r="N86" i="11"/>
  <c r="O86" i="11"/>
  <c r="L86" i="11"/>
  <c r="F86" i="11"/>
  <c r="C87" i="11"/>
  <c r="D88" i="11"/>
  <c r="C90" i="10"/>
  <c r="D89" i="11" l="1"/>
  <c r="C88" i="11"/>
  <c r="N87" i="11"/>
  <c r="I87" i="11"/>
  <c r="O87" i="11"/>
  <c r="H87" i="11"/>
  <c r="J87" i="11"/>
  <c r="M87" i="11"/>
  <c r="P87" i="11"/>
  <c r="L87" i="11"/>
  <c r="K87" i="11"/>
  <c r="F87" i="11"/>
  <c r="C91" i="10"/>
  <c r="N88" i="11" l="1"/>
  <c r="P88" i="11"/>
  <c r="K88" i="11"/>
  <c r="L88" i="11"/>
  <c r="H88" i="11"/>
  <c r="O88" i="11"/>
  <c r="I88" i="11"/>
  <c r="M88" i="11"/>
  <c r="J88" i="11"/>
  <c r="F88" i="11"/>
  <c r="D90" i="11"/>
  <c r="C89" i="11"/>
  <c r="C92" i="10"/>
  <c r="P89" i="11" l="1"/>
  <c r="J89" i="11"/>
  <c r="L89" i="11"/>
  <c r="I89" i="11"/>
  <c r="H89" i="11"/>
  <c r="O89" i="11"/>
  <c r="K89" i="11"/>
  <c r="N89" i="11"/>
  <c r="M89" i="11"/>
  <c r="F89" i="11"/>
  <c r="D91" i="11"/>
  <c r="C90" i="11"/>
  <c r="C93" i="10"/>
  <c r="H90" i="11" l="1"/>
  <c r="N90" i="11"/>
  <c r="I90" i="11"/>
  <c r="P90" i="11"/>
  <c r="K90" i="11"/>
  <c r="L90" i="11"/>
  <c r="J90" i="11"/>
  <c r="M90" i="11"/>
  <c r="O90" i="11"/>
  <c r="F90" i="11"/>
  <c r="C91" i="11"/>
  <c r="D92" i="11"/>
  <c r="C94" i="10"/>
  <c r="C92" i="11" l="1"/>
  <c r="D93" i="11"/>
  <c r="O91" i="11"/>
  <c r="N91" i="11"/>
  <c r="P91" i="11"/>
  <c r="I91" i="11"/>
  <c r="L91" i="11"/>
  <c r="H91" i="11"/>
  <c r="J91" i="11"/>
  <c r="M91" i="11"/>
  <c r="K91" i="11"/>
  <c r="F91" i="11"/>
  <c r="C95" i="10"/>
  <c r="D94" i="11" l="1"/>
  <c r="C93" i="11"/>
  <c r="N92" i="11"/>
  <c r="L92" i="11"/>
  <c r="M92" i="11"/>
  <c r="I92" i="11"/>
  <c r="P92" i="11"/>
  <c r="H92" i="11"/>
  <c r="O92" i="11"/>
  <c r="J92" i="11"/>
  <c r="K92" i="11"/>
  <c r="F92" i="11"/>
  <c r="C96" i="10"/>
  <c r="L93" i="11" l="1"/>
  <c r="N93" i="11"/>
  <c r="K93" i="11"/>
  <c r="J93" i="11"/>
  <c r="I93" i="11"/>
  <c r="P93" i="11"/>
  <c r="H93" i="11"/>
  <c r="O93" i="11"/>
  <c r="M93" i="11"/>
  <c r="F93" i="11"/>
  <c r="D95" i="11"/>
  <c r="C94" i="11"/>
  <c r="C97" i="10"/>
  <c r="H94" i="11" l="1"/>
  <c r="J94" i="11"/>
  <c r="P94" i="11"/>
  <c r="O94" i="11"/>
  <c r="I94" i="11"/>
  <c r="L94" i="11"/>
  <c r="K94" i="11"/>
  <c r="N94" i="11"/>
  <c r="M94" i="11"/>
  <c r="F94" i="11"/>
  <c r="C95" i="11"/>
  <c r="D96" i="11"/>
  <c r="C98" i="10"/>
  <c r="O95" i="11" l="1"/>
  <c r="J95" i="11"/>
  <c r="L95" i="11"/>
  <c r="M95" i="11"/>
  <c r="I95" i="11"/>
  <c r="P95" i="11"/>
  <c r="H95" i="11"/>
  <c r="N95" i="11"/>
  <c r="K95" i="11"/>
  <c r="F95" i="11"/>
  <c r="C96" i="11"/>
  <c r="D97" i="11"/>
  <c r="C99" i="10"/>
  <c r="D98" i="11" l="1"/>
  <c r="C97" i="11"/>
  <c r="N96" i="11"/>
  <c r="H96" i="11"/>
  <c r="K96" i="11"/>
  <c r="M96" i="11"/>
  <c r="I96" i="11"/>
  <c r="P96" i="11"/>
  <c r="J96" i="11"/>
  <c r="L96" i="11"/>
  <c r="O96" i="11"/>
  <c r="F96" i="11"/>
  <c r="C100" i="10"/>
  <c r="H97" i="11" l="1"/>
  <c r="O97" i="11"/>
  <c r="J97" i="11"/>
  <c r="L97" i="11"/>
  <c r="M97" i="11"/>
  <c r="K97" i="11"/>
  <c r="I97" i="11"/>
  <c r="N97" i="11"/>
  <c r="P97" i="11"/>
  <c r="F97" i="11"/>
  <c r="D99" i="11"/>
  <c r="C98" i="11"/>
  <c r="C101" i="10"/>
  <c r="H98" i="11" l="1"/>
  <c r="O98" i="11"/>
  <c r="K98" i="11"/>
  <c r="P98" i="11"/>
  <c r="J98" i="11"/>
  <c r="M98" i="11"/>
  <c r="L98" i="11"/>
  <c r="I98" i="11"/>
  <c r="N98" i="11"/>
  <c r="F98" i="11"/>
  <c r="C99" i="11"/>
  <c r="D100" i="11"/>
  <c r="C102" i="10"/>
  <c r="C100" i="11" l="1"/>
  <c r="D101" i="11"/>
  <c r="O99" i="11"/>
  <c r="M99" i="11"/>
  <c r="H99" i="11"/>
  <c r="N99" i="11"/>
  <c r="J99" i="11"/>
  <c r="I99" i="11"/>
  <c r="P99" i="11"/>
  <c r="L99" i="11"/>
  <c r="K99" i="11"/>
  <c r="F99" i="11"/>
  <c r="C103" i="10"/>
  <c r="D102" i="11" l="1"/>
  <c r="C101" i="11"/>
  <c r="N100" i="11"/>
  <c r="M100" i="11"/>
  <c r="O100" i="11"/>
  <c r="I100" i="11"/>
  <c r="L100" i="11"/>
  <c r="H100" i="11"/>
  <c r="K100" i="11"/>
  <c r="J100" i="11"/>
  <c r="P100" i="11"/>
  <c r="F100" i="11"/>
  <c r="C104" i="10"/>
  <c r="K101" i="11" l="1"/>
  <c r="P101" i="11"/>
  <c r="H101" i="11"/>
  <c r="J101" i="11"/>
  <c r="I101" i="11"/>
  <c r="O101" i="11"/>
  <c r="L101" i="11"/>
  <c r="N101" i="11"/>
  <c r="M101" i="11"/>
  <c r="F101" i="11"/>
  <c r="D103" i="11"/>
  <c r="C102" i="11"/>
  <c r="C105" i="10"/>
  <c r="C103" i="11" l="1"/>
  <c r="D104" i="11"/>
  <c r="H102" i="11"/>
  <c r="P102" i="11"/>
  <c r="K102" i="11"/>
  <c r="M102" i="11"/>
  <c r="N102" i="11"/>
  <c r="L102" i="11"/>
  <c r="J102" i="11"/>
  <c r="O102" i="11"/>
  <c r="I102" i="11"/>
  <c r="F102" i="11"/>
  <c r="C106" i="10"/>
  <c r="C104" i="11" l="1"/>
  <c r="D105" i="11"/>
  <c r="O103" i="11"/>
  <c r="I103" i="11"/>
  <c r="N103" i="11"/>
  <c r="L103" i="11"/>
  <c r="J103" i="11"/>
  <c r="H103" i="11"/>
  <c r="M103" i="11"/>
  <c r="P103" i="11"/>
  <c r="K103" i="11"/>
  <c r="F103" i="11"/>
  <c r="C107" i="10"/>
  <c r="D106" i="11" l="1"/>
  <c r="C105" i="11"/>
  <c r="N104" i="11"/>
  <c r="I104" i="11"/>
  <c r="P104" i="11"/>
  <c r="K104" i="11"/>
  <c r="M104" i="11"/>
  <c r="L104" i="11"/>
  <c r="H104" i="11"/>
  <c r="O104" i="11"/>
  <c r="J104" i="11"/>
  <c r="F104" i="11"/>
  <c r="C108" i="10"/>
  <c r="P105" i="11" l="1"/>
  <c r="L105" i="11"/>
  <c r="K105" i="11"/>
  <c r="N105" i="11"/>
  <c r="J105" i="11"/>
  <c r="I105" i="11"/>
  <c r="H105" i="11"/>
  <c r="O105" i="11"/>
  <c r="M105" i="11"/>
  <c r="F105" i="11"/>
  <c r="D107" i="11"/>
  <c r="C106" i="11"/>
  <c r="C109" i="10"/>
  <c r="H106" i="11" l="1"/>
  <c r="N106" i="11"/>
  <c r="I106" i="11"/>
  <c r="P106" i="11"/>
  <c r="L106" i="11"/>
  <c r="O106" i="11"/>
  <c r="K106" i="11"/>
  <c r="J106" i="11"/>
  <c r="M106" i="11"/>
  <c r="F106" i="11"/>
  <c r="C107" i="11"/>
  <c r="D108" i="11"/>
  <c r="C110" i="10"/>
  <c r="C108" i="11" l="1"/>
  <c r="D109" i="11"/>
  <c r="O107" i="11"/>
  <c r="N107" i="11"/>
  <c r="P107" i="11"/>
  <c r="J107" i="11"/>
  <c r="M107" i="11"/>
  <c r="I107" i="11"/>
  <c r="L107" i="11"/>
  <c r="H107" i="11"/>
  <c r="K107" i="11"/>
  <c r="F107" i="11"/>
  <c r="C111" i="10"/>
  <c r="D110" i="11" l="1"/>
  <c r="C109" i="11"/>
  <c r="N108" i="11"/>
  <c r="L108" i="11"/>
  <c r="I108" i="11"/>
  <c r="K108" i="11"/>
  <c r="P108" i="11"/>
  <c r="J108" i="11"/>
  <c r="M108" i="11"/>
  <c r="H108" i="11"/>
  <c r="O108" i="11"/>
  <c r="F108" i="11"/>
  <c r="C112" i="10"/>
  <c r="L109" i="11" l="1"/>
  <c r="N109" i="11"/>
  <c r="H109" i="11"/>
  <c r="O109" i="11"/>
  <c r="K109" i="11"/>
  <c r="I109" i="11"/>
  <c r="P109" i="11"/>
  <c r="J109" i="11"/>
  <c r="M109" i="11"/>
  <c r="F109" i="11"/>
  <c r="D111" i="11"/>
  <c r="C110" i="11"/>
  <c r="C113" i="10"/>
  <c r="H110" i="11" l="1"/>
  <c r="J110" i="11"/>
  <c r="O110" i="11"/>
  <c r="P110" i="11"/>
  <c r="M110" i="11"/>
  <c r="L110" i="11"/>
  <c r="K110" i="11"/>
  <c r="I110" i="11"/>
  <c r="N110" i="11"/>
  <c r="F110" i="11"/>
  <c r="C111" i="11"/>
  <c r="D112" i="11"/>
  <c r="C114" i="10"/>
  <c r="C112" i="11" l="1"/>
  <c r="D113" i="11"/>
  <c r="O111" i="11"/>
  <c r="J111" i="11"/>
  <c r="L111" i="11"/>
  <c r="N111" i="11"/>
  <c r="M111" i="11"/>
  <c r="I111" i="11"/>
  <c r="P111" i="11"/>
  <c r="H111" i="11"/>
  <c r="K111" i="11"/>
  <c r="F111" i="11"/>
  <c r="C115" i="10"/>
  <c r="D114" i="11" l="1"/>
  <c r="C113" i="11"/>
  <c r="N112" i="11"/>
  <c r="H112" i="11"/>
  <c r="M112" i="11"/>
  <c r="L112" i="11"/>
  <c r="O112" i="11"/>
  <c r="K112" i="11"/>
  <c r="J112" i="11"/>
  <c r="I112" i="11"/>
  <c r="P112" i="11"/>
  <c r="F112" i="11"/>
  <c r="C116" i="10"/>
  <c r="H113" i="11" l="1"/>
  <c r="O113" i="11"/>
  <c r="J113" i="11"/>
  <c r="M113" i="11"/>
  <c r="P113" i="11"/>
  <c r="I113" i="11"/>
  <c r="L113" i="11"/>
  <c r="K113" i="11"/>
  <c r="N113" i="11"/>
  <c r="F113" i="11"/>
  <c r="D115" i="11"/>
  <c r="C114" i="11"/>
  <c r="C117" i="10"/>
  <c r="I114" i="11" l="1"/>
  <c r="M114" i="11"/>
  <c r="N114" i="11"/>
  <c r="H114" i="11"/>
  <c r="J114" i="11"/>
  <c r="O114" i="11"/>
  <c r="L114" i="11"/>
  <c r="P114" i="11"/>
  <c r="K114" i="11"/>
  <c r="F114" i="11"/>
  <c r="C115" i="11"/>
  <c r="D116" i="11"/>
  <c r="C118" i="10"/>
  <c r="C116" i="11" l="1"/>
  <c r="D117" i="11"/>
  <c r="I115" i="11"/>
  <c r="H115" i="11"/>
  <c r="M115" i="11"/>
  <c r="K115" i="11"/>
  <c r="J115" i="11"/>
  <c r="N115" i="11"/>
  <c r="P115" i="11"/>
  <c r="O115" i="11"/>
  <c r="L115" i="11"/>
  <c r="F115" i="11"/>
  <c r="C119" i="10"/>
  <c r="D118" i="11" l="1"/>
  <c r="C117" i="11"/>
  <c r="I116" i="11"/>
  <c r="P116" i="11"/>
  <c r="K116" i="11"/>
  <c r="L116" i="11"/>
  <c r="M116" i="11"/>
  <c r="H116" i="11"/>
  <c r="N116" i="11"/>
  <c r="O116" i="11"/>
  <c r="J116" i="11"/>
  <c r="F116" i="11"/>
  <c r="C120" i="10"/>
  <c r="J117" i="11" l="1"/>
  <c r="H117" i="11"/>
  <c r="O117" i="11"/>
  <c r="K117" i="11"/>
  <c r="N117" i="11"/>
  <c r="M117" i="11"/>
  <c r="P117" i="11"/>
  <c r="I117" i="11"/>
  <c r="L117" i="11"/>
  <c r="F117" i="11"/>
  <c r="D119" i="11"/>
  <c r="C118" i="11"/>
  <c r="C121" i="10"/>
  <c r="I118" i="11" l="1"/>
  <c r="N118" i="11"/>
  <c r="J118" i="11"/>
  <c r="M118" i="11"/>
  <c r="L118" i="11"/>
  <c r="K118" i="11"/>
  <c r="H118" i="11"/>
  <c r="P118" i="11"/>
  <c r="O118" i="11"/>
  <c r="F118" i="11"/>
  <c r="C119" i="11"/>
  <c r="D120" i="11"/>
  <c r="C122" i="10"/>
  <c r="C120" i="11" l="1"/>
  <c r="D121" i="11"/>
  <c r="K119" i="11"/>
  <c r="J119" i="11"/>
  <c r="H119" i="11"/>
  <c r="M119" i="11"/>
  <c r="I119" i="11"/>
  <c r="P119" i="11"/>
  <c r="N119" i="11"/>
  <c r="O119" i="11"/>
  <c r="L119" i="11"/>
  <c r="F119" i="11"/>
  <c r="C123" i="10"/>
  <c r="D122" i="11" l="1"/>
  <c r="C121" i="11"/>
  <c r="I120" i="11"/>
  <c r="L120" i="11"/>
  <c r="H120" i="11"/>
  <c r="P120" i="11"/>
  <c r="O120" i="11"/>
  <c r="N120" i="11"/>
  <c r="J120" i="11"/>
  <c r="K120" i="11"/>
  <c r="M120" i="11"/>
  <c r="F120" i="11"/>
  <c r="C124" i="10"/>
  <c r="P121" i="11" l="1"/>
  <c r="N121" i="11"/>
  <c r="H121" i="11"/>
  <c r="O121" i="11"/>
  <c r="J121" i="11"/>
  <c r="K121" i="11"/>
  <c r="L121" i="11"/>
  <c r="I121" i="11"/>
  <c r="M121" i="11"/>
  <c r="F121" i="11"/>
  <c r="D123" i="11"/>
  <c r="C122" i="11"/>
  <c r="C125" i="10"/>
  <c r="C123" i="11" l="1"/>
  <c r="D124" i="11"/>
  <c r="I122" i="11"/>
  <c r="J122" i="11"/>
  <c r="N122" i="11"/>
  <c r="L122" i="11"/>
  <c r="M122" i="11"/>
  <c r="P122" i="11"/>
  <c r="H122" i="11"/>
  <c r="K122" i="11"/>
  <c r="O122" i="11"/>
  <c r="F122" i="11"/>
  <c r="C126" i="10"/>
  <c r="D125" i="11" l="1"/>
  <c r="C124" i="11"/>
  <c r="P123" i="11"/>
  <c r="H123" i="11"/>
  <c r="M123" i="11"/>
  <c r="K123" i="11"/>
  <c r="I123" i="11"/>
  <c r="N123" i="11"/>
  <c r="O123" i="11"/>
  <c r="J123" i="11"/>
  <c r="L123" i="11"/>
  <c r="F123" i="11"/>
  <c r="I124" i="11" l="1"/>
  <c r="H124" i="11"/>
  <c r="K124" i="11"/>
  <c r="N124" i="11"/>
  <c r="P124" i="11"/>
  <c r="L124" i="11"/>
  <c r="M124" i="11"/>
  <c r="O124" i="11"/>
  <c r="J124" i="11"/>
  <c r="F124" i="11"/>
  <c r="D126" i="11"/>
  <c r="C125" i="11"/>
  <c r="C128" i="10"/>
  <c r="C126" i="11" l="1"/>
  <c r="D127" i="11"/>
  <c r="O125" i="11"/>
  <c r="L125" i="11"/>
  <c r="K125" i="11"/>
  <c r="N125" i="11"/>
  <c r="M125" i="11"/>
  <c r="P125" i="11"/>
  <c r="H125" i="11"/>
  <c r="I125" i="11"/>
  <c r="J125" i="11"/>
  <c r="F125" i="11"/>
  <c r="C129" i="10"/>
  <c r="C127" i="11" l="1"/>
  <c r="D128" i="11"/>
  <c r="M126" i="11"/>
  <c r="L126" i="11"/>
  <c r="I126" i="11"/>
  <c r="H126" i="11"/>
  <c r="N126" i="11"/>
  <c r="J126" i="11"/>
  <c r="P126" i="11"/>
  <c r="O126" i="11"/>
  <c r="K126" i="11"/>
  <c r="F126" i="11"/>
  <c r="C130" i="10"/>
  <c r="D129" i="11" l="1"/>
  <c r="C128" i="11"/>
  <c r="M127" i="11"/>
  <c r="I127" i="11"/>
  <c r="P127" i="11"/>
  <c r="O127" i="11"/>
  <c r="L127" i="11"/>
  <c r="J127" i="11"/>
  <c r="H127" i="11"/>
  <c r="K127" i="11"/>
  <c r="N127" i="11"/>
  <c r="F127" i="11"/>
  <c r="C131" i="10"/>
  <c r="K128" i="11" l="1"/>
  <c r="J128" i="11"/>
  <c r="M128" i="11"/>
  <c r="P128" i="11"/>
  <c r="L128" i="11"/>
  <c r="H128" i="11"/>
  <c r="O128" i="11"/>
  <c r="N128" i="11"/>
  <c r="I128" i="11"/>
  <c r="F128" i="11"/>
  <c r="D130" i="11"/>
  <c r="C129" i="11"/>
  <c r="C132" i="10"/>
  <c r="K129" i="11" l="1"/>
  <c r="L129" i="11"/>
  <c r="N129" i="11"/>
  <c r="M129" i="11"/>
  <c r="J129" i="11"/>
  <c r="O129" i="11"/>
  <c r="H129" i="11"/>
  <c r="I129" i="11"/>
  <c r="P129" i="11"/>
  <c r="F129" i="11"/>
  <c r="C130" i="11"/>
  <c r="D131" i="11"/>
  <c r="C133" i="10"/>
  <c r="I130" i="11" l="1"/>
  <c r="H130" i="11"/>
  <c r="N130" i="11"/>
  <c r="J130" i="11"/>
  <c r="M130" i="11"/>
  <c r="L130" i="11"/>
  <c r="O130" i="11"/>
  <c r="K130" i="11"/>
  <c r="P130" i="11"/>
  <c r="F130" i="11"/>
  <c r="C131" i="11"/>
  <c r="D132" i="11"/>
  <c r="C134" i="10"/>
  <c r="D133" i="11" l="1"/>
  <c r="C132" i="11"/>
  <c r="I131" i="11"/>
  <c r="P131" i="11"/>
  <c r="O131" i="11"/>
  <c r="L131" i="11"/>
  <c r="K131" i="11"/>
  <c r="H131" i="11"/>
  <c r="M131" i="11"/>
  <c r="N131" i="11"/>
  <c r="J131" i="11"/>
  <c r="F131" i="11"/>
  <c r="C135" i="10"/>
  <c r="P132" i="11" l="1"/>
  <c r="M132" i="11"/>
  <c r="L132" i="11"/>
  <c r="H132" i="11"/>
  <c r="O132" i="11"/>
  <c r="I132" i="11"/>
  <c r="N132" i="11"/>
  <c r="J132" i="11"/>
  <c r="K132" i="11"/>
  <c r="F132" i="11"/>
  <c r="D134" i="11"/>
  <c r="C133" i="11"/>
  <c r="C136" i="10"/>
  <c r="N133" i="11" l="1"/>
  <c r="M133" i="11"/>
  <c r="L133" i="11"/>
  <c r="J133" i="11"/>
  <c r="I133" i="11"/>
  <c r="O133" i="11"/>
  <c r="K133" i="11"/>
  <c r="P133" i="11"/>
  <c r="H133" i="11"/>
  <c r="F133" i="11"/>
  <c r="C134" i="11"/>
  <c r="D135" i="11"/>
  <c r="C137" i="10"/>
  <c r="C135" i="11" l="1"/>
  <c r="D136" i="11"/>
  <c r="N134" i="11"/>
  <c r="J134" i="11"/>
  <c r="P134" i="11"/>
  <c r="M134" i="11"/>
  <c r="H134" i="11"/>
  <c r="I134" i="11"/>
  <c r="O134" i="11"/>
  <c r="L134" i="11"/>
  <c r="K134" i="11"/>
  <c r="F134" i="11"/>
  <c r="C138" i="10"/>
  <c r="D137" i="11" l="1"/>
  <c r="C136" i="11"/>
  <c r="L135" i="11"/>
  <c r="K135" i="11"/>
  <c r="H135" i="11"/>
  <c r="M135" i="11"/>
  <c r="I135" i="11"/>
  <c r="P135" i="11"/>
  <c r="N135" i="11"/>
  <c r="O135" i="11"/>
  <c r="J135" i="11"/>
  <c r="F135" i="11"/>
  <c r="C139" i="10"/>
  <c r="L136" i="11" l="1"/>
  <c r="M136" i="11"/>
  <c r="H136" i="11"/>
  <c r="O136" i="11"/>
  <c r="N136" i="11"/>
  <c r="K136" i="11"/>
  <c r="J136" i="11"/>
  <c r="P136" i="11"/>
  <c r="I136" i="11"/>
  <c r="F136" i="11"/>
  <c r="D138" i="11"/>
  <c r="C137" i="11"/>
  <c r="C140" i="10"/>
  <c r="C138" i="11" l="1"/>
  <c r="D139" i="11"/>
  <c r="J137" i="11"/>
  <c r="I137" i="11"/>
  <c r="L137" i="11"/>
  <c r="O137" i="11"/>
  <c r="K137" i="11"/>
  <c r="N137" i="11"/>
  <c r="P137" i="11"/>
  <c r="M137" i="11"/>
  <c r="H137" i="11"/>
  <c r="F137" i="11"/>
  <c r="C141" i="10"/>
  <c r="C139" i="11" l="1"/>
  <c r="D140" i="11"/>
  <c r="J138" i="11"/>
  <c r="P138" i="11"/>
  <c r="M138" i="11"/>
  <c r="L138" i="11"/>
  <c r="I138" i="11"/>
  <c r="H138" i="11"/>
  <c r="N138" i="11"/>
  <c r="K138" i="11"/>
  <c r="O138" i="11"/>
  <c r="F138" i="11"/>
  <c r="C142" i="10"/>
  <c r="D141" i="11" l="1"/>
  <c r="C140" i="11"/>
  <c r="H139" i="11"/>
  <c r="N139" i="11"/>
  <c r="M139" i="11"/>
  <c r="I139" i="11"/>
  <c r="P139" i="11"/>
  <c r="L139" i="11"/>
  <c r="K139" i="11"/>
  <c r="O139" i="11"/>
  <c r="J139" i="11"/>
  <c r="F139" i="11"/>
  <c r="C143" i="10"/>
  <c r="I140" i="11" l="1"/>
  <c r="H140" i="11"/>
  <c r="O140" i="11"/>
  <c r="K140" i="11"/>
  <c r="N140" i="11"/>
  <c r="L140" i="11"/>
  <c r="M140" i="11"/>
  <c r="P140" i="11"/>
  <c r="J140" i="11"/>
  <c r="F140" i="11"/>
  <c r="C141" i="11"/>
  <c r="D142" i="11"/>
  <c r="C144" i="10"/>
  <c r="J141" i="11" l="1"/>
  <c r="P141" i="11"/>
  <c r="K141" i="11"/>
  <c r="L141" i="11"/>
  <c r="O141" i="11"/>
  <c r="M141" i="11"/>
  <c r="H141" i="11"/>
  <c r="I141" i="11"/>
  <c r="N141" i="11"/>
  <c r="F141" i="11"/>
  <c r="C142" i="11"/>
  <c r="D143" i="11"/>
  <c r="C145" i="10"/>
  <c r="C143" i="11" l="1"/>
  <c r="D144" i="11"/>
  <c r="J142" i="11"/>
  <c r="H142" i="11"/>
  <c r="M142" i="11"/>
  <c r="L142" i="11"/>
  <c r="I142" i="11"/>
  <c r="O142" i="11"/>
  <c r="K142" i="11"/>
  <c r="N142" i="11"/>
  <c r="P142" i="11"/>
  <c r="F142" i="11"/>
  <c r="C146" i="10"/>
  <c r="D145" i="11" l="1"/>
  <c r="C144" i="11"/>
  <c r="H143" i="11"/>
  <c r="N143" i="11"/>
  <c r="M143" i="11"/>
  <c r="J143" i="11"/>
  <c r="P143" i="11"/>
  <c r="I143" i="11"/>
  <c r="O143" i="11"/>
  <c r="L143" i="11"/>
  <c r="K143" i="11"/>
  <c r="F143" i="11"/>
  <c r="C147" i="10"/>
  <c r="O144" i="11" l="1"/>
  <c r="K144" i="11"/>
  <c r="L144" i="11"/>
  <c r="M144" i="11"/>
  <c r="P144" i="11"/>
  <c r="N144" i="11"/>
  <c r="I144" i="11"/>
  <c r="H144" i="11"/>
  <c r="J144" i="11"/>
  <c r="F144" i="11"/>
  <c r="C145" i="11"/>
  <c r="D146" i="11"/>
  <c r="C148" i="10"/>
  <c r="C146" i="11" l="1"/>
  <c r="D147" i="11"/>
  <c r="L145" i="11"/>
  <c r="M145" i="11"/>
  <c r="H145" i="11"/>
  <c r="I145" i="11"/>
  <c r="O145" i="11"/>
  <c r="N145" i="11"/>
  <c r="J145" i="11"/>
  <c r="P145" i="11"/>
  <c r="K145" i="11"/>
  <c r="F145" i="11"/>
  <c r="C149" i="10"/>
  <c r="C147" i="11" l="1"/>
  <c r="D148" i="11"/>
  <c r="M146" i="11"/>
  <c r="L146" i="11"/>
  <c r="J146" i="11"/>
  <c r="I146" i="11"/>
  <c r="O146" i="11"/>
  <c r="K146" i="11"/>
  <c r="P146" i="11"/>
  <c r="H146" i="11"/>
  <c r="N146" i="11"/>
  <c r="F146" i="11"/>
  <c r="C150" i="10"/>
  <c r="D149" i="11" l="1"/>
  <c r="C148" i="11"/>
  <c r="J147" i="11"/>
  <c r="P147" i="11"/>
  <c r="I147" i="11"/>
  <c r="L147" i="11"/>
  <c r="H147" i="11"/>
  <c r="N147" i="11"/>
  <c r="M147" i="11"/>
  <c r="K147" i="11"/>
  <c r="O147" i="11"/>
  <c r="F147" i="11"/>
  <c r="C151" i="10"/>
  <c r="K148" i="11" l="1"/>
  <c r="L148" i="11"/>
  <c r="M148" i="11"/>
  <c r="P148" i="11"/>
  <c r="I148" i="11"/>
  <c r="H148" i="11"/>
  <c r="N148" i="11"/>
  <c r="O148" i="11"/>
  <c r="J148" i="11"/>
  <c r="F148" i="11"/>
  <c r="C149" i="11"/>
  <c r="D150" i="11"/>
  <c r="C152" i="10"/>
  <c r="C150" i="11" l="1"/>
  <c r="D151" i="11"/>
  <c r="H149" i="11"/>
  <c r="I149" i="11"/>
  <c r="N149" i="11"/>
  <c r="O149" i="11"/>
  <c r="J149" i="11"/>
  <c r="P149" i="11"/>
  <c r="L149" i="11"/>
  <c r="M149" i="11"/>
  <c r="K149" i="11"/>
  <c r="F149" i="11"/>
  <c r="C153" i="10"/>
  <c r="C151" i="11" l="1"/>
  <c r="D152" i="11"/>
  <c r="I150" i="11"/>
  <c r="O150" i="11"/>
  <c r="J150" i="11"/>
  <c r="N150" i="11"/>
  <c r="K150" i="11"/>
  <c r="P150" i="11"/>
  <c r="H150" i="11"/>
  <c r="M150" i="11"/>
  <c r="L150" i="11"/>
  <c r="F150" i="11"/>
  <c r="C154" i="10"/>
  <c r="D153" i="11" l="1"/>
  <c r="C152" i="11"/>
  <c r="O151" i="11"/>
  <c r="P151" i="11"/>
  <c r="I151" i="11"/>
  <c r="L151" i="11"/>
  <c r="H151" i="11"/>
  <c r="N151" i="11"/>
  <c r="M151" i="11"/>
  <c r="J151" i="11"/>
  <c r="K151" i="11"/>
  <c r="F151" i="11"/>
  <c r="C155" i="10"/>
  <c r="M152" i="11" l="1"/>
  <c r="P152" i="11"/>
  <c r="J152" i="11"/>
  <c r="I152" i="11"/>
  <c r="H152" i="11"/>
  <c r="O152" i="11"/>
  <c r="N152" i="11"/>
  <c r="K152" i="11"/>
  <c r="L152" i="11"/>
  <c r="F152" i="11"/>
  <c r="C153" i="11"/>
  <c r="D154" i="11"/>
  <c r="C156" i="10"/>
  <c r="C154" i="11" l="1"/>
  <c r="D155" i="11"/>
  <c r="N153" i="11"/>
  <c r="K153" i="11"/>
  <c r="J153" i="11"/>
  <c r="P153" i="11"/>
  <c r="O153" i="11"/>
  <c r="L153" i="11"/>
  <c r="M153" i="11"/>
  <c r="H153" i="11"/>
  <c r="I153" i="11"/>
  <c r="F153" i="11"/>
  <c r="C157" i="10"/>
  <c r="C155" i="11" l="1"/>
  <c r="D156" i="11"/>
  <c r="K154" i="11"/>
  <c r="J154" i="11"/>
  <c r="P154" i="11"/>
  <c r="H154" i="11"/>
  <c r="N154" i="11"/>
  <c r="M154" i="11"/>
  <c r="L154" i="11"/>
  <c r="I154" i="11"/>
  <c r="O154" i="11"/>
  <c r="F154" i="11"/>
  <c r="C158" i="10"/>
  <c r="D157" i="11" l="1"/>
  <c r="C156" i="11"/>
  <c r="L155" i="11"/>
  <c r="H155" i="11"/>
  <c r="N155" i="11"/>
  <c r="M155" i="11"/>
  <c r="J155" i="11"/>
  <c r="P155" i="11"/>
  <c r="K155" i="11"/>
  <c r="O155" i="11"/>
  <c r="I155" i="11"/>
  <c r="F155" i="11"/>
  <c r="C159" i="10"/>
  <c r="I156" i="11" l="1"/>
  <c r="H156" i="11"/>
  <c r="O156" i="11"/>
  <c r="K156" i="11"/>
  <c r="N156" i="11"/>
  <c r="L156" i="11"/>
  <c r="M156" i="11"/>
  <c r="P156" i="11"/>
  <c r="J156" i="11"/>
  <c r="F156" i="11"/>
  <c r="C157" i="11"/>
  <c r="D158" i="11"/>
  <c r="C160" i="10"/>
  <c r="C158" i="11" l="1"/>
  <c r="D159" i="11"/>
  <c r="J157" i="11"/>
  <c r="P157" i="11"/>
  <c r="L157" i="11"/>
  <c r="O157" i="11"/>
  <c r="M157" i="11"/>
  <c r="H157" i="11"/>
  <c r="I157" i="11"/>
  <c r="N157" i="11"/>
  <c r="K157" i="11"/>
  <c r="F157" i="11"/>
  <c r="C161" i="10"/>
  <c r="C159" i="11" l="1"/>
  <c r="D160" i="11"/>
  <c r="J158" i="11"/>
  <c r="H158" i="11"/>
  <c r="M158" i="11"/>
  <c r="L158" i="11"/>
  <c r="I158" i="11"/>
  <c r="O158" i="11"/>
  <c r="K158" i="11"/>
  <c r="N158" i="11"/>
  <c r="P158" i="11"/>
  <c r="F158" i="11"/>
  <c r="C162" i="10"/>
  <c r="D161" i="11" l="1"/>
  <c r="C160" i="11"/>
  <c r="O159" i="11"/>
  <c r="H159" i="11"/>
  <c r="N159" i="11"/>
  <c r="M159" i="11"/>
  <c r="J159" i="11"/>
  <c r="P159" i="11"/>
  <c r="I159" i="11"/>
  <c r="L159" i="11"/>
  <c r="K159" i="11"/>
  <c r="F159" i="11"/>
  <c r="C163" i="10"/>
  <c r="O160" i="11" l="1"/>
  <c r="K160" i="11"/>
  <c r="L160" i="11"/>
  <c r="M160" i="11"/>
  <c r="P160" i="11"/>
  <c r="N160" i="11"/>
  <c r="I160" i="11"/>
  <c r="H160" i="11"/>
  <c r="J160" i="11"/>
  <c r="F160" i="11"/>
  <c r="C161" i="11"/>
  <c r="D162" i="11"/>
  <c r="C164" i="10"/>
  <c r="L161" i="11" l="1"/>
  <c r="M161" i="11"/>
  <c r="H161" i="11"/>
  <c r="I161" i="11"/>
  <c r="O161" i="11"/>
  <c r="N161" i="11"/>
  <c r="J161" i="11"/>
  <c r="P161" i="11"/>
  <c r="K161" i="11"/>
  <c r="F161" i="11"/>
  <c r="C162" i="11"/>
  <c r="D163" i="11"/>
  <c r="C166" i="10"/>
  <c r="C165" i="10"/>
  <c r="C163" i="11" l="1"/>
  <c r="D164" i="11"/>
  <c r="M162" i="11"/>
  <c r="L162" i="11"/>
  <c r="J162" i="11"/>
  <c r="N162" i="11"/>
  <c r="I162" i="11"/>
  <c r="O162" i="11"/>
  <c r="K162" i="11"/>
  <c r="P162" i="11"/>
  <c r="H162" i="11"/>
  <c r="F162" i="11"/>
  <c r="H42" i="8"/>
  <c r="H41" i="8"/>
  <c r="H35" i="8"/>
  <c r="D165" i="11" l="1"/>
  <c r="C164" i="11"/>
  <c r="J163" i="11"/>
  <c r="O163" i="11"/>
  <c r="P163" i="11"/>
  <c r="I163" i="11"/>
  <c r="L163" i="11"/>
  <c r="H163" i="11"/>
  <c r="N163" i="11"/>
  <c r="M163" i="11"/>
  <c r="K163" i="11"/>
  <c r="F163" i="11"/>
  <c r="H37" i="8"/>
  <c r="H43" i="8"/>
  <c r="F39" i="8" s="1"/>
  <c r="F76" i="8" s="1"/>
  <c r="D168" i="11"/>
  <c r="D169" i="11" s="1"/>
  <c r="D170" i="11" s="1"/>
  <c r="D171" i="11" s="1"/>
  <c r="D172" i="11" s="1"/>
  <c r="D173" i="11" s="1"/>
  <c r="D174" i="11" s="1"/>
  <c r="D175" i="11" s="1"/>
  <c r="D176" i="11" s="1"/>
  <c r="A165" i="10" l="1"/>
  <c r="A167" i="11"/>
  <c r="A163" i="11"/>
  <c r="A159" i="11"/>
  <c r="A155" i="11"/>
  <c r="A151" i="11"/>
  <c r="A147" i="11"/>
  <c r="A143" i="11"/>
  <c r="A139" i="11"/>
  <c r="A135" i="11"/>
  <c r="A131" i="11"/>
  <c r="A127" i="11"/>
  <c r="A123" i="11"/>
  <c r="A119" i="11"/>
  <c r="A115" i="11"/>
  <c r="A111" i="11"/>
  <c r="A107" i="11"/>
  <c r="A103" i="11"/>
  <c r="A99" i="11"/>
  <c r="A95" i="11"/>
  <c r="A91" i="11"/>
  <c r="A87" i="11"/>
  <c r="A83" i="11"/>
  <c r="A79" i="11"/>
  <c r="A75" i="11"/>
  <c r="A71" i="11"/>
  <c r="A67" i="11"/>
  <c r="A63" i="11"/>
  <c r="A59" i="11"/>
  <c r="A55" i="11"/>
  <c r="A51" i="11"/>
  <c r="A47" i="11"/>
  <c r="A43" i="11"/>
  <c r="A39" i="11"/>
  <c r="A35" i="11"/>
  <c r="A31" i="11"/>
  <c r="A27" i="11"/>
  <c r="A23" i="11"/>
  <c r="A19" i="11"/>
  <c r="A15" i="11"/>
  <c r="A11" i="11"/>
  <c r="A166" i="11"/>
  <c r="A162" i="11"/>
  <c r="A158" i="11"/>
  <c r="A154" i="11"/>
  <c r="A150" i="11"/>
  <c r="A146" i="11"/>
  <c r="A142" i="11"/>
  <c r="A138" i="11"/>
  <c r="A134" i="11"/>
  <c r="A130" i="11"/>
  <c r="A126" i="11"/>
  <c r="A122" i="11"/>
  <c r="A118" i="11"/>
  <c r="A114" i="11"/>
  <c r="A110" i="11"/>
  <c r="A106" i="11"/>
  <c r="A102" i="11"/>
  <c r="A98" i="11"/>
  <c r="A94" i="11"/>
  <c r="A90" i="11"/>
  <c r="A86" i="11"/>
  <c r="A82" i="11"/>
  <c r="A78" i="11"/>
  <c r="A74" i="11"/>
  <c r="A70" i="11"/>
  <c r="A66" i="11"/>
  <c r="A62" i="11"/>
  <c r="A58" i="11"/>
  <c r="A54" i="11"/>
  <c r="A50" i="11"/>
  <c r="A46" i="11"/>
  <c r="A42" i="11"/>
  <c r="A38" i="11"/>
  <c r="A34" i="11"/>
  <c r="A30" i="11"/>
  <c r="A26" i="11"/>
  <c r="A22" i="11"/>
  <c r="A18" i="11"/>
  <c r="A14" i="11"/>
  <c r="A10" i="11"/>
  <c r="A161" i="11"/>
  <c r="A157" i="11"/>
  <c r="A153" i="11"/>
  <c r="A149" i="11"/>
  <c r="A145" i="11"/>
  <c r="A141" i="11"/>
  <c r="A137" i="11"/>
  <c r="A133" i="11"/>
  <c r="A129" i="11"/>
  <c r="A125" i="11"/>
  <c r="A121" i="11"/>
  <c r="A117" i="11"/>
  <c r="A113" i="11"/>
  <c r="A109" i="11"/>
  <c r="A105" i="11"/>
  <c r="A101" i="11"/>
  <c r="A97" i="11"/>
  <c r="A93" i="11"/>
  <c r="A89" i="11"/>
  <c r="A85" i="11"/>
  <c r="A81" i="11"/>
  <c r="A77" i="11"/>
  <c r="A73" i="11"/>
  <c r="A69" i="11"/>
  <c r="A65" i="11"/>
  <c r="A61" i="11"/>
  <c r="A57" i="11"/>
  <c r="A53" i="11"/>
  <c r="A49" i="11"/>
  <c r="A45" i="11"/>
  <c r="A37" i="11"/>
  <c r="A33" i="11"/>
  <c r="A25" i="11"/>
  <c r="A17" i="11"/>
  <c r="A9" i="11"/>
  <c r="A165" i="11"/>
  <c r="A164" i="11"/>
  <c r="A160" i="11"/>
  <c r="A156" i="11"/>
  <c r="A152" i="11"/>
  <c r="A148" i="11"/>
  <c r="A144" i="11"/>
  <c r="A140" i="11"/>
  <c r="A136" i="11"/>
  <c r="A132" i="11"/>
  <c r="A128" i="11"/>
  <c r="A124" i="11"/>
  <c r="A120" i="11"/>
  <c r="A116" i="11"/>
  <c r="A112" i="11"/>
  <c r="A108" i="11"/>
  <c r="A104" i="11"/>
  <c r="A100" i="11"/>
  <c r="A96" i="11"/>
  <c r="A92" i="11"/>
  <c r="A88" i="11"/>
  <c r="A84" i="11"/>
  <c r="A80" i="11"/>
  <c r="A76" i="11"/>
  <c r="A72" i="11"/>
  <c r="A68" i="11"/>
  <c r="A64" i="11"/>
  <c r="A60" i="11"/>
  <c r="A56" i="11"/>
  <c r="A52" i="11"/>
  <c r="A48" i="11"/>
  <c r="A44" i="11"/>
  <c r="A40" i="11"/>
  <c r="A36" i="11"/>
  <c r="A32" i="11"/>
  <c r="A28" i="11"/>
  <c r="A24" i="11"/>
  <c r="A20" i="11"/>
  <c r="A16" i="11"/>
  <c r="A12" i="11"/>
  <c r="A8" i="11"/>
  <c r="A41" i="11"/>
  <c r="A29" i="11"/>
  <c r="A21" i="11"/>
  <c r="A13" i="11"/>
  <c r="A7" i="11"/>
  <c r="K164" i="11"/>
  <c r="L164" i="11"/>
  <c r="M164" i="11"/>
  <c r="P164" i="11"/>
  <c r="I164" i="11"/>
  <c r="H164" i="11"/>
  <c r="N164" i="11"/>
  <c r="O164" i="11"/>
  <c r="J164" i="11"/>
  <c r="F164" i="11"/>
  <c r="C165" i="11"/>
  <c r="D166" i="11"/>
  <c r="C166" i="11" s="1"/>
  <c r="A160" i="10"/>
  <c r="A164" i="10"/>
  <c r="A162" i="10"/>
  <c r="A158" i="10"/>
  <c r="A157" i="10"/>
  <c r="A161" i="10"/>
  <c r="A163" i="10"/>
  <c r="A166" i="10"/>
  <c r="A159" i="10"/>
  <c r="I166" i="11" l="1"/>
  <c r="O166" i="11"/>
  <c r="J166" i="11"/>
  <c r="K166" i="11"/>
  <c r="P166" i="11"/>
  <c r="H166" i="11"/>
  <c r="M166" i="11"/>
  <c r="L166" i="11"/>
  <c r="N166" i="11"/>
  <c r="F166" i="11"/>
  <c r="H165" i="11"/>
  <c r="I165" i="11"/>
  <c r="N165" i="11"/>
  <c r="O165" i="11"/>
  <c r="J165" i="11"/>
  <c r="P165" i="11"/>
  <c r="L165" i="11"/>
  <c r="M165" i="11"/>
  <c r="K165" i="11"/>
  <c r="F165" i="11"/>
  <c r="G50" i="8"/>
  <c r="C167" i="10"/>
  <c r="F89" i="10" l="1"/>
  <c r="F93" i="10"/>
  <c r="F97" i="10"/>
  <c r="F101" i="10"/>
  <c r="F105" i="10"/>
  <c r="F109" i="10"/>
  <c r="F113" i="10"/>
  <c r="F117" i="10"/>
  <c r="F121" i="10"/>
  <c r="F125" i="10"/>
  <c r="F129" i="10"/>
  <c r="F133" i="10"/>
  <c r="F137" i="10"/>
  <c r="F141" i="10"/>
  <c r="F145" i="10"/>
  <c r="F153" i="10"/>
  <c r="F161" i="10"/>
  <c r="F90" i="10"/>
  <c r="F94" i="10"/>
  <c r="F98" i="10"/>
  <c r="F102" i="10"/>
  <c r="F106" i="10"/>
  <c r="F110" i="10"/>
  <c r="F114" i="10"/>
  <c r="F118" i="10"/>
  <c r="F122" i="10"/>
  <c r="F126" i="10"/>
  <c r="F130" i="10"/>
  <c r="F134" i="10"/>
  <c r="F138" i="10"/>
  <c r="F142" i="10"/>
  <c r="F146" i="10"/>
  <c r="F150" i="10"/>
  <c r="F154" i="10"/>
  <c r="F158" i="10"/>
  <c r="F162" i="10"/>
  <c r="F166" i="10"/>
  <c r="F92" i="10"/>
  <c r="F100" i="10"/>
  <c r="F104" i="10"/>
  <c r="F112" i="10"/>
  <c r="F120" i="10"/>
  <c r="F128" i="10"/>
  <c r="F136" i="10"/>
  <c r="F148" i="10"/>
  <c r="F156" i="10"/>
  <c r="F164" i="10"/>
  <c r="F149" i="10"/>
  <c r="F157" i="10"/>
  <c r="F165" i="10"/>
  <c r="F167" i="10"/>
  <c r="F91" i="10"/>
  <c r="F95" i="10"/>
  <c r="F99" i="10"/>
  <c r="F103" i="10"/>
  <c r="F107" i="10"/>
  <c r="F111" i="10"/>
  <c r="F115" i="10"/>
  <c r="F119" i="10"/>
  <c r="F123" i="10"/>
  <c r="F127" i="10"/>
  <c r="F131" i="10"/>
  <c r="F135" i="10"/>
  <c r="F139" i="10"/>
  <c r="F143" i="10"/>
  <c r="F147" i="10"/>
  <c r="F151" i="10"/>
  <c r="F155" i="10"/>
  <c r="F159" i="10"/>
  <c r="F163" i="10"/>
  <c r="F88" i="10"/>
  <c r="F96" i="10"/>
  <c r="F108" i="10"/>
  <c r="F116" i="10"/>
  <c r="F124" i="10"/>
  <c r="F132" i="10"/>
  <c r="F140" i="10"/>
  <c r="F144" i="10"/>
  <c r="F152" i="10"/>
  <c r="F160" i="10"/>
  <c r="N167" i="10"/>
  <c r="J167" i="10"/>
  <c r="M167" i="10"/>
  <c r="I167" i="10"/>
  <c r="P167" i="10"/>
  <c r="L167" i="10"/>
  <c r="H167" i="10"/>
  <c r="O167" i="10"/>
  <c r="K167" i="10"/>
  <c r="H23" i="8" l="1"/>
  <c r="E23" i="8" l="1"/>
  <c r="F77" i="8" s="1"/>
  <c r="A6" i="10" l="1"/>
  <c r="A6" i="12"/>
  <c r="A170" i="12" s="1"/>
  <c r="A6" i="11"/>
  <c r="A10" i="10"/>
  <c r="A14" i="10"/>
  <c r="A26" i="10"/>
  <c r="A30" i="10"/>
  <c r="A42" i="10"/>
  <c r="A46" i="10"/>
  <c r="A58" i="10"/>
  <c r="A62" i="10"/>
  <c r="A74" i="10"/>
  <c r="A78" i="10"/>
  <c r="A90" i="10"/>
  <c r="A94" i="10"/>
  <c r="A106" i="10"/>
  <c r="A110" i="10"/>
  <c r="A122" i="10"/>
  <c r="A126" i="10"/>
  <c r="A138" i="10"/>
  <c r="A142" i="10"/>
  <c r="A154" i="10"/>
  <c r="A9" i="10"/>
  <c r="A33" i="10"/>
  <c r="A41" i="10"/>
  <c r="A65" i="10"/>
  <c r="A73" i="10"/>
  <c r="A93" i="10"/>
  <c r="A101" i="10"/>
  <c r="A125" i="10"/>
  <c r="A133" i="10"/>
  <c r="A167" i="10"/>
  <c r="A7" i="10"/>
  <c r="A11" i="10"/>
  <c r="A23" i="10"/>
  <c r="A27" i="10"/>
  <c r="A39" i="10"/>
  <c r="A43" i="10"/>
  <c r="A55" i="10"/>
  <c r="A59" i="10"/>
  <c r="A71" i="10"/>
  <c r="A75" i="10"/>
  <c r="A87" i="10"/>
  <c r="A91" i="10"/>
  <c r="A103" i="10"/>
  <c r="A107" i="10"/>
  <c r="A119" i="10"/>
  <c r="A123" i="10"/>
  <c r="A135" i="10"/>
  <c r="A139" i="10"/>
  <c r="A151" i="10"/>
  <c r="A155" i="10"/>
  <c r="A29" i="10"/>
  <c r="A37" i="10"/>
  <c r="A61" i="10"/>
  <c r="A69" i="10"/>
  <c r="A97" i="10"/>
  <c r="A105" i="10"/>
  <c r="A129" i="10"/>
  <c r="A137" i="10"/>
  <c r="A12" i="10"/>
  <c r="A16" i="10"/>
  <c r="A28" i="10"/>
  <c r="A32" i="10"/>
  <c r="A44" i="10"/>
  <c r="A48" i="10"/>
  <c r="A60" i="10"/>
  <c r="A64" i="10"/>
  <c r="A76" i="10"/>
  <c r="A80" i="10"/>
  <c r="A92" i="10"/>
  <c r="A96" i="10"/>
  <c r="A108" i="10"/>
  <c r="A112" i="10"/>
  <c r="A124" i="10"/>
  <c r="A128" i="10"/>
  <c r="A140" i="10"/>
  <c r="A144" i="10"/>
  <c r="A156" i="10"/>
  <c r="A173" i="11"/>
  <c r="A169" i="11"/>
  <c r="A171" i="11"/>
  <c r="A168" i="11"/>
  <c r="A18" i="10" l="1"/>
  <c r="A34" i="10"/>
  <c r="A50" i="10"/>
  <c r="A66" i="10"/>
  <c r="A82" i="10"/>
  <c r="A98" i="10"/>
  <c r="A114" i="10"/>
  <c r="A130" i="10"/>
  <c r="A146" i="10"/>
  <c r="A17" i="10"/>
  <c r="A49" i="10"/>
  <c r="A81" i="10"/>
  <c r="A109" i="10"/>
  <c r="A141" i="10"/>
  <c r="A15" i="10"/>
  <c r="A31" i="10"/>
  <c r="A47" i="10"/>
  <c r="A63" i="10"/>
  <c r="A79" i="10"/>
  <c r="A95" i="10"/>
  <c r="A111" i="10"/>
  <c r="A127" i="10"/>
  <c r="A143" i="10"/>
  <c r="A13" i="10"/>
  <c r="A45" i="10"/>
  <c r="A77" i="10"/>
  <c r="A113" i="10"/>
  <c r="A145" i="10"/>
  <c r="A20" i="10"/>
  <c r="A36" i="10"/>
  <c r="A52" i="10"/>
  <c r="A68" i="10"/>
  <c r="A84" i="10"/>
  <c r="A100" i="10"/>
  <c r="A116" i="10"/>
  <c r="A132" i="10"/>
  <c r="A148" i="10"/>
  <c r="A174" i="11"/>
  <c r="A176" i="11"/>
  <c r="A22" i="10"/>
  <c r="A38" i="10"/>
  <c r="A54" i="10"/>
  <c r="A70" i="10"/>
  <c r="A86" i="10"/>
  <c r="A102" i="10"/>
  <c r="A118" i="10"/>
  <c r="A134" i="10"/>
  <c r="A150" i="10"/>
  <c r="A25" i="10"/>
  <c r="A57" i="10"/>
  <c r="A85" i="10"/>
  <c r="A117" i="10"/>
  <c r="A149" i="10"/>
  <c r="A19" i="10"/>
  <c r="A35" i="10"/>
  <c r="A51" i="10"/>
  <c r="A67" i="10"/>
  <c r="A83" i="10"/>
  <c r="A99" i="10"/>
  <c r="A115" i="10"/>
  <c r="A131" i="10"/>
  <c r="A147" i="10"/>
  <c r="A21" i="10"/>
  <c r="A53" i="10"/>
  <c r="A89" i="10"/>
  <c r="A121" i="10"/>
  <c r="A153" i="10"/>
  <c r="A8" i="10"/>
  <c r="A24" i="10"/>
  <c r="A40" i="10"/>
  <c r="A56" i="10"/>
  <c r="A72" i="10"/>
  <c r="A88" i="10"/>
  <c r="A104" i="10"/>
  <c r="A120" i="10"/>
  <c r="A136" i="10"/>
  <c r="A152" i="10"/>
  <c r="A170" i="11"/>
  <c r="A175" i="11"/>
  <c r="A172" i="11"/>
  <c r="A170" i="10" l="1"/>
  <c r="F78" i="8" l="1"/>
  <c r="C168" i="11" l="1"/>
  <c r="L168" i="11" l="1"/>
  <c r="P168" i="11"/>
  <c r="N168" i="11"/>
  <c r="K168" i="11"/>
  <c r="J168" i="11"/>
  <c r="I168" i="11"/>
  <c r="M168" i="11"/>
  <c r="O168" i="11"/>
  <c r="H168" i="11"/>
  <c r="C169" i="11"/>
  <c r="F168" i="11"/>
  <c r="O169" i="11" l="1"/>
  <c r="N169" i="11"/>
  <c r="M169" i="11"/>
  <c r="L169" i="11"/>
  <c r="H169" i="11"/>
  <c r="K169" i="11"/>
  <c r="P169" i="11"/>
  <c r="J169" i="11"/>
  <c r="I169" i="11"/>
  <c r="C170" i="11"/>
  <c r="F169" i="11"/>
  <c r="N170" i="11" l="1"/>
  <c r="O170" i="11"/>
  <c r="P170" i="11"/>
  <c r="I170" i="11"/>
  <c r="K170" i="11"/>
  <c r="J170" i="11"/>
  <c r="M170" i="11"/>
  <c r="H170" i="11"/>
  <c r="L170" i="11"/>
  <c r="F170" i="11"/>
  <c r="C171" i="11"/>
  <c r="M171" i="11" l="1"/>
  <c r="O171" i="11"/>
  <c r="J171" i="11"/>
  <c r="L171" i="11"/>
  <c r="P171" i="11"/>
  <c r="I171" i="11"/>
  <c r="N171" i="11"/>
  <c r="K171" i="11"/>
  <c r="H171" i="11"/>
  <c r="F171" i="11"/>
  <c r="C172" i="11"/>
  <c r="L172" i="11" l="1"/>
  <c r="P172" i="11"/>
  <c r="O172" i="11"/>
  <c r="M172" i="11"/>
  <c r="K172" i="11"/>
  <c r="N172" i="11"/>
  <c r="J172" i="11"/>
  <c r="I172" i="11"/>
  <c r="H172" i="11"/>
  <c r="F172" i="11"/>
  <c r="C173" i="11"/>
  <c r="O173" i="11" l="1"/>
  <c r="P173" i="11"/>
  <c r="N173" i="11"/>
  <c r="L173" i="11"/>
  <c r="J173" i="11"/>
  <c r="I173" i="11"/>
  <c r="H173" i="11"/>
  <c r="K173" i="11"/>
  <c r="M173" i="11"/>
  <c r="F173" i="11"/>
  <c r="C174" i="11"/>
  <c r="N174" i="11" l="1"/>
  <c r="P174" i="11"/>
  <c r="I174" i="11"/>
  <c r="O174" i="11"/>
  <c r="M174" i="11"/>
  <c r="J174" i="11"/>
  <c r="H174" i="11"/>
  <c r="L174" i="11"/>
  <c r="K174" i="11"/>
  <c r="F174" i="11"/>
  <c r="C176" i="11"/>
  <c r="C175" i="11"/>
  <c r="M175" i="11" l="1"/>
  <c r="P175" i="11"/>
  <c r="L175" i="11"/>
  <c r="J175" i="11"/>
  <c r="K175" i="11"/>
  <c r="O175" i="11"/>
  <c r="H175" i="11"/>
  <c r="N175" i="11"/>
  <c r="I175" i="11"/>
  <c r="L176" i="11"/>
  <c r="P176" i="11"/>
  <c r="N176" i="11"/>
  <c r="K176" i="11"/>
  <c r="O176" i="11"/>
  <c r="J176" i="11"/>
  <c r="I176" i="11"/>
  <c r="M176" i="11"/>
  <c r="H176" i="11"/>
  <c r="F176" i="11"/>
  <c r="F175" i="11"/>
  <c r="I7" i="10" l="1"/>
  <c r="O7" i="10"/>
  <c r="M7" i="10"/>
  <c r="K7" i="10"/>
  <c r="P7" i="10"/>
  <c r="N7" i="10"/>
  <c r="J7" i="10"/>
  <c r="H7" i="10"/>
  <c r="L7" i="10"/>
  <c r="M8" i="10" l="1"/>
  <c r="H8" i="10"/>
  <c r="J8" i="10"/>
  <c r="I8" i="10"/>
  <c r="L8" i="10"/>
  <c r="K8" i="10"/>
  <c r="P8" i="10"/>
  <c r="O8" i="10"/>
  <c r="N8" i="10"/>
  <c r="N10" i="10" l="1"/>
  <c r="O9" i="10"/>
  <c r="J9" i="10"/>
  <c r="P9" i="10"/>
  <c r="M9" i="10"/>
  <c r="N9" i="10"/>
  <c r="J10" i="10"/>
  <c r="L10" i="10"/>
  <c r="L9" i="10"/>
  <c r="I9" i="10"/>
  <c r="H9" i="10"/>
  <c r="I10" i="10"/>
  <c r="K9" i="10"/>
  <c r="H10" i="10" l="1"/>
  <c r="P10" i="10"/>
  <c r="O10" i="10"/>
  <c r="K10" i="10"/>
  <c r="M10" i="10"/>
  <c r="I11" i="10"/>
  <c r="H11" i="10" l="1"/>
  <c r="N11" i="10"/>
  <c r="O11" i="10"/>
  <c r="P11" i="10"/>
  <c r="J11" i="10"/>
  <c r="K11" i="10"/>
  <c r="L11" i="10"/>
  <c r="M11" i="10"/>
  <c r="K12" i="10" l="1"/>
  <c r="L12" i="10"/>
  <c r="I12" i="10"/>
  <c r="N12" i="10"/>
  <c r="J12" i="10"/>
  <c r="O12" i="10"/>
  <c r="P12" i="10"/>
  <c r="H12" i="10"/>
  <c r="M12" i="10"/>
  <c r="O13" i="10" l="1"/>
  <c r="H13" i="10"/>
  <c r="L13" i="10"/>
  <c r="I13" i="10"/>
  <c r="M13" i="10"/>
  <c r="N13" i="10"/>
  <c r="K13" i="10"/>
  <c r="P13" i="10"/>
  <c r="J13" i="10"/>
  <c r="L14" i="10" l="1"/>
  <c r="H14" i="10"/>
  <c r="N14" i="10"/>
  <c r="I14" i="10"/>
  <c r="O14" i="10"/>
  <c r="P14" i="10"/>
  <c r="M14" i="10"/>
  <c r="K14" i="10"/>
  <c r="J14" i="10"/>
  <c r="L15" i="10" l="1"/>
  <c r="I15" i="10"/>
  <c r="N15" i="10"/>
  <c r="H15" i="10"/>
  <c r="K15" i="10"/>
  <c r="M15" i="10"/>
  <c r="P15" i="10"/>
  <c r="J15" i="10"/>
  <c r="O15" i="10"/>
  <c r="H16" i="10" l="1"/>
  <c r="J16" i="10"/>
  <c r="K16" i="10"/>
  <c r="P16" i="10"/>
  <c r="L16" i="10"/>
  <c r="O16" i="10"/>
  <c r="I16" i="10"/>
  <c r="M16" i="10"/>
  <c r="N16" i="10"/>
  <c r="M17" i="10" l="1"/>
  <c r="J17" i="10"/>
  <c r="N17" i="10"/>
  <c r="I17" i="10"/>
  <c r="P17" i="10"/>
  <c r="O17" i="10"/>
  <c r="L17" i="10"/>
  <c r="K17" i="10"/>
  <c r="H17" i="10"/>
  <c r="H18" i="10" l="1"/>
  <c r="K18" i="10"/>
  <c r="I18" i="10"/>
  <c r="O18" i="10"/>
  <c r="N18" i="10"/>
  <c r="P18" i="10"/>
  <c r="J18" i="10"/>
  <c r="L18" i="10"/>
  <c r="M18" i="10"/>
  <c r="O19" i="10" l="1"/>
  <c r="J19" i="10"/>
  <c r="P19" i="10"/>
  <c r="I19" i="10"/>
  <c r="N19" i="10"/>
  <c r="H19" i="10"/>
  <c r="K19" i="10"/>
  <c r="M19" i="10"/>
  <c r="L19" i="10"/>
  <c r="I20" i="10" l="1"/>
  <c r="K20" i="10"/>
  <c r="L20" i="10"/>
  <c r="N20" i="10"/>
  <c r="J20" i="10"/>
  <c r="P20" i="10"/>
  <c r="O20" i="10"/>
  <c r="M20" i="10"/>
  <c r="H20" i="10"/>
  <c r="M21" i="10" l="1"/>
  <c r="N21" i="10"/>
  <c r="K21" i="10"/>
  <c r="J21" i="10"/>
  <c r="I21" i="10"/>
  <c r="P21" i="10"/>
  <c r="O21" i="10"/>
  <c r="L21" i="10"/>
  <c r="H21" i="10"/>
  <c r="L22" i="10" l="1"/>
  <c r="P22" i="10"/>
  <c r="M22" i="10"/>
  <c r="H22" i="10"/>
  <c r="N22" i="10"/>
  <c r="K22" i="10"/>
  <c r="O22" i="10"/>
  <c r="J22" i="10"/>
  <c r="I22" i="10"/>
  <c r="N23" i="10" l="1"/>
  <c r="M23" i="10"/>
  <c r="I23" i="10"/>
  <c r="H23" i="10"/>
  <c r="O23" i="10"/>
  <c r="P23" i="10"/>
  <c r="K23" i="10"/>
  <c r="J23" i="10"/>
  <c r="L23" i="10"/>
  <c r="M24" i="10" l="1"/>
  <c r="P24" i="10"/>
  <c r="L24" i="10"/>
  <c r="K24" i="10"/>
  <c r="O24" i="10"/>
  <c r="I24" i="10"/>
  <c r="J24" i="10"/>
  <c r="N24" i="10"/>
  <c r="H24" i="10"/>
  <c r="J25" i="10" l="1"/>
  <c r="N25" i="10"/>
  <c r="K25" i="10"/>
  <c r="P25" i="10"/>
  <c r="L25" i="10"/>
  <c r="O25" i="10"/>
  <c r="I25" i="10"/>
  <c r="H25" i="10"/>
  <c r="M25" i="10"/>
  <c r="M26" i="10" l="1"/>
  <c r="H26" i="10"/>
  <c r="J26" i="10"/>
  <c r="K26" i="10"/>
  <c r="O26" i="10"/>
  <c r="L26" i="10"/>
  <c r="I26" i="10"/>
  <c r="P26" i="10"/>
  <c r="N26" i="10"/>
  <c r="J27" i="10" l="1"/>
  <c r="M27" i="10"/>
  <c r="K27" i="10"/>
  <c r="I27" i="10"/>
  <c r="P27" i="10"/>
  <c r="O27" i="10"/>
  <c r="L27" i="10"/>
  <c r="H27" i="10"/>
  <c r="N27" i="10"/>
  <c r="M28" i="10" l="1"/>
  <c r="I28" i="10"/>
  <c r="P28" i="10"/>
  <c r="J28" i="10"/>
  <c r="H28" i="10"/>
  <c r="L28" i="10"/>
  <c r="N28" i="10"/>
  <c r="K28" i="10"/>
  <c r="O28" i="10"/>
  <c r="I29" i="10" l="1"/>
  <c r="M29" i="10"/>
  <c r="J29" i="10"/>
  <c r="N29" i="10"/>
  <c r="K29" i="10"/>
  <c r="P29" i="10"/>
  <c r="H29" i="10"/>
  <c r="O29" i="10"/>
  <c r="L29" i="10"/>
  <c r="I30" i="10" l="1"/>
  <c r="M30" i="10"/>
  <c r="P30" i="10"/>
  <c r="O30" i="10"/>
  <c r="H30" i="10"/>
  <c r="J30" i="10"/>
  <c r="N30" i="10"/>
  <c r="K30" i="10"/>
  <c r="L30" i="10"/>
  <c r="N31" i="10" l="1"/>
  <c r="L31" i="10"/>
  <c r="J31" i="10"/>
  <c r="P31" i="10"/>
  <c r="H31" i="10"/>
  <c r="I31" i="10"/>
  <c r="K31" i="10"/>
  <c r="M31" i="10"/>
  <c r="O31" i="10"/>
  <c r="O32" i="10" l="1"/>
  <c r="I32" i="10"/>
  <c r="H32" i="10"/>
  <c r="L32" i="10"/>
  <c r="P32" i="10"/>
  <c r="N32" i="10"/>
  <c r="J32" i="10"/>
  <c r="M32" i="10"/>
  <c r="K32" i="10"/>
  <c r="P33" i="10" l="1"/>
  <c r="K33" i="10"/>
  <c r="H33" i="10"/>
  <c r="L33" i="10"/>
  <c r="O33" i="10"/>
  <c r="M33" i="10"/>
  <c r="J33" i="10"/>
  <c r="N33" i="10"/>
  <c r="I33" i="10"/>
  <c r="O34" i="10" l="1"/>
  <c r="L34" i="10"/>
  <c r="K34" i="10"/>
  <c r="H34" i="10"/>
  <c r="M34" i="10"/>
  <c r="N34" i="10"/>
  <c r="P34" i="10"/>
  <c r="J34" i="10"/>
  <c r="I34" i="10"/>
  <c r="I35" i="10" l="1"/>
  <c r="P35" i="10"/>
  <c r="H35" i="10"/>
  <c r="J35" i="10"/>
  <c r="K35" i="10"/>
  <c r="L35" i="10"/>
  <c r="O35" i="10"/>
  <c r="M35" i="10"/>
  <c r="N35" i="10"/>
  <c r="I36" i="10" l="1"/>
  <c r="N36" i="10"/>
  <c r="J36" i="10"/>
  <c r="P36" i="10"/>
  <c r="O36" i="10"/>
  <c r="L36" i="10"/>
  <c r="M36" i="10"/>
  <c r="K36" i="10"/>
  <c r="H36" i="10"/>
  <c r="L37" i="10" l="1"/>
  <c r="I37" i="10"/>
  <c r="O37" i="10"/>
  <c r="P37" i="10"/>
  <c r="J37" i="10"/>
  <c r="K37" i="10"/>
  <c r="N37" i="10"/>
  <c r="M37" i="10"/>
  <c r="H37" i="10"/>
  <c r="J38" i="10" l="1"/>
  <c r="K38" i="10"/>
  <c r="N38" i="10"/>
  <c r="L38" i="10"/>
  <c r="O38" i="10"/>
  <c r="P38" i="10"/>
  <c r="I38" i="10"/>
  <c r="M38" i="10"/>
  <c r="H38" i="10"/>
  <c r="L39" i="10" l="1"/>
  <c r="H39" i="10"/>
  <c r="M39" i="10"/>
  <c r="K39" i="10"/>
  <c r="J39" i="10"/>
  <c r="N39" i="10"/>
  <c r="O39" i="10"/>
  <c r="P39" i="10"/>
  <c r="I39" i="10"/>
  <c r="K40" i="10" l="1"/>
  <c r="M40" i="10"/>
  <c r="J40" i="10"/>
  <c r="O40" i="10"/>
  <c r="N40" i="10"/>
  <c r="L40" i="10"/>
  <c r="I40" i="10"/>
  <c r="H40" i="10"/>
  <c r="P40" i="10"/>
  <c r="P41" i="10" l="1"/>
  <c r="M41" i="10"/>
  <c r="K41" i="10"/>
  <c r="H41" i="10"/>
  <c r="L41" i="10"/>
  <c r="O41" i="10"/>
  <c r="J41" i="10"/>
  <c r="I41" i="10"/>
  <c r="N41" i="10"/>
  <c r="O42" i="10" l="1"/>
  <c r="P42" i="10"/>
  <c r="N42" i="10"/>
  <c r="M42" i="10"/>
  <c r="H42" i="10"/>
  <c r="I42" i="10"/>
  <c r="J42" i="10"/>
  <c r="K42" i="10"/>
  <c r="L42" i="10"/>
  <c r="K43" i="10" l="1"/>
  <c r="M43" i="10"/>
  <c r="P43" i="10"/>
  <c r="I43" i="10"/>
  <c r="J43" i="10"/>
  <c r="O43" i="10"/>
  <c r="L43" i="10"/>
  <c r="N43" i="10"/>
  <c r="H43" i="10"/>
  <c r="J44" i="10" l="1"/>
  <c r="H44" i="10"/>
  <c r="L44" i="10"/>
  <c r="P44" i="10"/>
  <c r="K44" i="10"/>
  <c r="O44" i="10"/>
  <c r="N44" i="10"/>
  <c r="M44" i="10"/>
  <c r="I44" i="10"/>
  <c r="O45" i="10" l="1"/>
  <c r="P45" i="10"/>
  <c r="N45" i="10"/>
  <c r="J45" i="10"/>
  <c r="L45" i="10"/>
  <c r="I45" i="10"/>
  <c r="K45" i="10"/>
  <c r="M45" i="10"/>
  <c r="H45" i="10"/>
  <c r="H46" i="10" l="1"/>
  <c r="I46" i="10"/>
  <c r="O46" i="10"/>
  <c r="M46" i="10"/>
  <c r="L46" i="10"/>
  <c r="K46" i="10"/>
  <c r="P46" i="10"/>
  <c r="J46" i="10"/>
  <c r="N46" i="10"/>
  <c r="L47" i="10" l="1"/>
  <c r="M47" i="10"/>
  <c r="K47" i="10"/>
  <c r="H47" i="10"/>
  <c r="N47" i="10"/>
  <c r="P47" i="10"/>
  <c r="I47" i="10"/>
  <c r="J47" i="10"/>
  <c r="O47" i="10"/>
  <c r="M48" i="10" l="1"/>
  <c r="P48" i="10"/>
  <c r="O48" i="10"/>
  <c r="L48" i="10"/>
  <c r="K48" i="10"/>
  <c r="J48" i="10"/>
  <c r="I48" i="10"/>
  <c r="N48" i="10"/>
  <c r="H48" i="10"/>
  <c r="I49" i="10" l="1"/>
  <c r="O49" i="10"/>
  <c r="L49" i="10"/>
  <c r="N49" i="10"/>
  <c r="M49" i="10"/>
  <c r="H49" i="10"/>
  <c r="K49" i="10"/>
  <c r="J49" i="10"/>
  <c r="P49" i="10"/>
  <c r="P50" i="10" l="1"/>
  <c r="O50" i="10"/>
  <c r="H50" i="10"/>
  <c r="N50" i="10"/>
  <c r="J50" i="10"/>
  <c r="M50" i="10"/>
  <c r="L50" i="10"/>
  <c r="K50" i="10"/>
  <c r="I50" i="10"/>
  <c r="H51" i="10" l="1"/>
  <c r="J51" i="10"/>
  <c r="K51" i="10"/>
  <c r="M51" i="10"/>
  <c r="P51" i="10"/>
  <c r="O51" i="10"/>
  <c r="L51" i="10"/>
  <c r="I51" i="10"/>
  <c r="N51" i="10"/>
  <c r="N52" i="10" l="1"/>
  <c r="K52" i="10"/>
  <c r="J52" i="10"/>
  <c r="M52" i="10"/>
  <c r="O52" i="10"/>
  <c r="L52" i="10"/>
  <c r="I52" i="10"/>
  <c r="H52" i="10"/>
  <c r="P52" i="10"/>
  <c r="L53" i="10" l="1"/>
  <c r="N53" i="10"/>
  <c r="O53" i="10"/>
  <c r="H53" i="10"/>
  <c r="K53" i="10"/>
  <c r="J53" i="10"/>
  <c r="M53" i="10"/>
  <c r="I53" i="10"/>
  <c r="P53" i="10"/>
  <c r="K54" i="10" l="1"/>
  <c r="H54" i="10"/>
  <c r="J54" i="10"/>
  <c r="M54" i="10"/>
  <c r="P54" i="10"/>
  <c r="N54" i="10"/>
  <c r="L54" i="10"/>
  <c r="I54" i="10"/>
  <c r="O54" i="10"/>
  <c r="J55" i="10" l="1"/>
  <c r="I55" i="10"/>
  <c r="P55" i="10"/>
  <c r="L55" i="10"/>
  <c r="N55" i="10"/>
  <c r="M55" i="10"/>
  <c r="H55" i="10"/>
  <c r="O55" i="10"/>
  <c r="K55" i="10"/>
  <c r="K56" i="10" l="1"/>
  <c r="P56" i="10"/>
  <c r="N56" i="10"/>
  <c r="I56" i="10"/>
  <c r="J56" i="10"/>
  <c r="H56" i="10"/>
  <c r="M56" i="10"/>
  <c r="L56" i="10"/>
  <c r="O56" i="10"/>
  <c r="M57" i="10" l="1"/>
  <c r="P57" i="10"/>
  <c r="K57" i="10"/>
  <c r="N57" i="10"/>
  <c r="H57" i="10"/>
  <c r="J57" i="10"/>
  <c r="I57" i="10"/>
  <c r="O57" i="10"/>
  <c r="L57" i="10"/>
  <c r="I58" i="10" l="1"/>
  <c r="P58" i="10"/>
  <c r="M58" i="10"/>
  <c r="J58" i="10"/>
  <c r="N58" i="10"/>
  <c r="H58" i="10"/>
  <c r="K58" i="10"/>
  <c r="O58" i="10"/>
  <c r="L58" i="10"/>
  <c r="I59" i="10" l="1"/>
  <c r="L59" i="10"/>
  <c r="P59" i="10"/>
  <c r="J59" i="10"/>
  <c r="K59" i="10"/>
  <c r="M59" i="10"/>
  <c r="H59" i="10"/>
  <c r="N59" i="10"/>
  <c r="O59" i="10"/>
  <c r="L60" i="10" l="1"/>
  <c r="H60" i="10"/>
  <c r="O60" i="10"/>
  <c r="P60" i="10"/>
  <c r="N60" i="10"/>
  <c r="I60" i="10"/>
  <c r="K60" i="10"/>
  <c r="M60" i="10"/>
  <c r="J60" i="10"/>
  <c r="H61" i="10" l="1"/>
  <c r="L61" i="10"/>
  <c r="K61" i="10"/>
  <c r="J61" i="10"/>
  <c r="O61" i="10"/>
  <c r="I61" i="10"/>
  <c r="P61" i="10"/>
  <c r="M61" i="10"/>
  <c r="N61" i="10"/>
  <c r="P62" i="10" l="1"/>
  <c r="M62" i="10"/>
  <c r="J62" i="10"/>
  <c r="L62" i="10"/>
  <c r="O62" i="10"/>
  <c r="I62" i="10"/>
  <c r="H62" i="10"/>
  <c r="N62" i="10"/>
  <c r="K62" i="10"/>
  <c r="I63" i="10" l="1"/>
  <c r="M63" i="10"/>
  <c r="L63" i="10"/>
  <c r="O63" i="10"/>
  <c r="K63" i="10"/>
  <c r="N63" i="10"/>
  <c r="J63" i="10"/>
  <c r="P63" i="10"/>
  <c r="H63" i="10"/>
  <c r="M64" i="10" l="1"/>
  <c r="L64" i="10"/>
  <c r="P64" i="10"/>
  <c r="N64" i="10"/>
  <c r="O64" i="10"/>
  <c r="K64" i="10"/>
  <c r="J64" i="10"/>
  <c r="H64" i="10"/>
  <c r="I64" i="10"/>
  <c r="K65" i="10" l="1"/>
  <c r="J65" i="10"/>
  <c r="N65" i="10"/>
  <c r="O65" i="10"/>
  <c r="H65" i="10"/>
  <c r="I65" i="10"/>
  <c r="P65" i="10"/>
  <c r="M65" i="10"/>
  <c r="L65" i="10"/>
  <c r="H66" i="10" l="1"/>
  <c r="J66" i="10"/>
  <c r="L66" i="10"/>
  <c r="P66" i="10"/>
  <c r="M66" i="10"/>
  <c r="O66" i="10"/>
  <c r="I66" i="10"/>
  <c r="N66" i="10"/>
  <c r="K66" i="10"/>
  <c r="H67" i="10" l="1"/>
  <c r="L67" i="10"/>
  <c r="K67" i="10"/>
  <c r="I67" i="10"/>
  <c r="J67" i="10"/>
  <c r="M67" i="10"/>
  <c r="O67" i="10"/>
  <c r="N67" i="10"/>
  <c r="P67" i="10"/>
  <c r="P68" i="10" l="1"/>
  <c r="J68" i="10"/>
  <c r="N68" i="10"/>
  <c r="L68" i="10"/>
  <c r="M68" i="10"/>
  <c r="H68" i="10"/>
  <c r="K68" i="10"/>
  <c r="I68" i="10"/>
  <c r="O68" i="10"/>
  <c r="K69" i="10" l="1"/>
  <c r="M69" i="10"/>
  <c r="P69" i="10"/>
  <c r="H69" i="10"/>
  <c r="L69" i="10"/>
  <c r="I69" i="10"/>
  <c r="O69" i="10"/>
  <c r="N69" i="10"/>
  <c r="J69" i="10"/>
  <c r="O70" i="10" l="1"/>
  <c r="M70" i="10"/>
  <c r="P70" i="10"/>
  <c r="J70" i="10"/>
  <c r="I70" i="10"/>
  <c r="L70" i="10"/>
  <c r="N70" i="10"/>
  <c r="K70" i="10"/>
  <c r="H70" i="10"/>
  <c r="M71" i="10" l="1"/>
  <c r="K71" i="10"/>
  <c r="J71" i="10"/>
  <c r="L71" i="10"/>
  <c r="I71" i="10"/>
  <c r="H71" i="10"/>
  <c r="O71" i="10"/>
  <c r="N71" i="10"/>
  <c r="P71" i="10"/>
  <c r="P72" i="10" l="1"/>
  <c r="N72" i="10"/>
  <c r="I72" i="10"/>
  <c r="H72" i="10"/>
  <c r="O72" i="10"/>
  <c r="K72" i="10"/>
  <c r="M72" i="10"/>
  <c r="L72" i="10"/>
  <c r="J72" i="10"/>
  <c r="N73" i="10" l="1"/>
  <c r="J73" i="10"/>
  <c r="M73" i="10"/>
  <c r="O73" i="10"/>
  <c r="P73" i="10"/>
  <c r="L73" i="10"/>
  <c r="I73" i="10"/>
  <c r="H73" i="10"/>
  <c r="K73" i="10"/>
  <c r="K74" i="10" l="1"/>
  <c r="O74" i="10"/>
  <c r="M74" i="10"/>
  <c r="N74" i="10"/>
  <c r="J74" i="10"/>
  <c r="P74" i="10"/>
  <c r="L74" i="10"/>
  <c r="I74" i="10"/>
  <c r="H74" i="10"/>
  <c r="I75" i="10" l="1"/>
  <c r="N75" i="10"/>
  <c r="K75" i="10"/>
  <c r="L75" i="10"/>
  <c r="J75" i="10"/>
  <c r="P75" i="10"/>
  <c r="M75" i="10"/>
  <c r="H75" i="10"/>
  <c r="O75" i="10"/>
  <c r="I76" i="10" l="1"/>
  <c r="L76" i="10"/>
  <c r="M76" i="10"/>
  <c r="O76" i="10"/>
  <c r="K76" i="10"/>
  <c r="J76" i="10"/>
  <c r="P76" i="10"/>
  <c r="N76" i="10"/>
  <c r="H76" i="10"/>
  <c r="I77" i="10" l="1"/>
  <c r="K77" i="10"/>
  <c r="M77" i="10"/>
  <c r="J77" i="10"/>
  <c r="O77" i="10"/>
  <c r="P77" i="10"/>
  <c r="N77" i="10"/>
  <c r="L77" i="10"/>
  <c r="H77" i="10"/>
  <c r="I78" i="10" l="1"/>
  <c r="N78" i="10"/>
  <c r="P78" i="10"/>
  <c r="H78" i="10"/>
  <c r="M78" i="10"/>
  <c r="O78" i="10"/>
  <c r="K78" i="10"/>
  <c r="J78" i="10"/>
  <c r="L78" i="10"/>
  <c r="I79" i="10" l="1"/>
  <c r="J79" i="10"/>
  <c r="L79" i="10"/>
  <c r="H79" i="10"/>
  <c r="N79" i="10"/>
  <c r="P79" i="10"/>
  <c r="M79" i="10"/>
  <c r="O79" i="10"/>
  <c r="K79" i="10"/>
  <c r="K80" i="10" l="1"/>
  <c r="O80" i="10"/>
  <c r="P80" i="10"/>
  <c r="I80" i="10"/>
  <c r="M80" i="10"/>
  <c r="L80" i="10"/>
  <c r="H80" i="10"/>
  <c r="J80" i="10"/>
  <c r="N80" i="10"/>
  <c r="K81" i="10" l="1"/>
  <c r="O81" i="10"/>
  <c r="J81" i="10"/>
  <c r="I81" i="10"/>
  <c r="N81" i="10"/>
  <c r="L81" i="10"/>
  <c r="M81" i="10"/>
  <c r="P81" i="10"/>
  <c r="H81" i="10"/>
  <c r="P82" i="10" l="1"/>
  <c r="H82" i="10"/>
  <c r="K82" i="10"/>
  <c r="L82" i="10"/>
  <c r="N82" i="10"/>
  <c r="I82" i="10"/>
  <c r="O82" i="10"/>
  <c r="J82" i="10"/>
  <c r="M82" i="10"/>
  <c r="N83" i="10" l="1"/>
  <c r="H83" i="10"/>
  <c r="J83" i="10"/>
  <c r="M83" i="10"/>
  <c r="O83" i="10"/>
  <c r="K83" i="10"/>
  <c r="L83" i="10"/>
  <c r="P83" i="10"/>
  <c r="I83" i="10"/>
  <c r="L84" i="10" l="1"/>
  <c r="P84" i="10"/>
  <c r="K84" i="10"/>
  <c r="I84" i="10"/>
  <c r="J84" i="10"/>
  <c r="O84" i="10"/>
  <c r="N84" i="10"/>
  <c r="H84" i="10"/>
  <c r="M84" i="10"/>
  <c r="M85" i="10" l="1"/>
  <c r="N85" i="10"/>
  <c r="P85" i="10"/>
  <c r="K85" i="10"/>
  <c r="H85" i="10"/>
  <c r="L85" i="10"/>
  <c r="J85" i="10"/>
  <c r="O85" i="10"/>
  <c r="I85" i="10"/>
  <c r="J86" i="10" l="1"/>
  <c r="L86" i="10"/>
  <c r="O86" i="10"/>
  <c r="M86" i="10"/>
  <c r="H86" i="10"/>
  <c r="P86" i="10"/>
  <c r="I86" i="10"/>
  <c r="K86" i="10"/>
  <c r="N86" i="10"/>
  <c r="O87" i="10" l="1"/>
  <c r="I87" i="10"/>
  <c r="J87" i="10"/>
  <c r="N87" i="10"/>
  <c r="L87" i="10"/>
  <c r="P87" i="10"/>
  <c r="K87" i="10"/>
  <c r="H87" i="10"/>
  <c r="M87" i="10"/>
  <c r="N88" i="10" l="1"/>
  <c r="L88" i="10"/>
  <c r="K88" i="10"/>
  <c r="J88" i="10"/>
  <c r="H88" i="10"/>
  <c r="P88" i="10"/>
  <c r="O88" i="10"/>
  <c r="M88" i="10"/>
  <c r="I88" i="10"/>
  <c r="P89" i="10" l="1"/>
  <c r="M89" i="10"/>
  <c r="K89" i="10"/>
  <c r="N89" i="10"/>
  <c r="J89" i="10"/>
  <c r="H89" i="10"/>
  <c r="O89" i="10"/>
  <c r="I89" i="10"/>
  <c r="L89" i="10"/>
  <c r="K90" i="10" l="1"/>
  <c r="I90" i="10"/>
  <c r="L90" i="10"/>
  <c r="J90" i="10"/>
  <c r="O90" i="10"/>
  <c r="P90" i="10"/>
  <c r="H90" i="10"/>
  <c r="M90" i="10"/>
  <c r="N90" i="10"/>
  <c r="K91" i="10" l="1"/>
  <c r="P91" i="10"/>
  <c r="M91" i="10"/>
  <c r="O91" i="10"/>
  <c r="N91" i="10"/>
  <c r="I91" i="10"/>
  <c r="H91" i="10"/>
  <c r="L91" i="10"/>
  <c r="J91" i="10"/>
  <c r="P92" i="10" l="1"/>
  <c r="M92" i="10"/>
  <c r="L92" i="10"/>
  <c r="K92" i="10"/>
  <c r="J92" i="10"/>
  <c r="H92" i="10"/>
  <c r="O92" i="10"/>
  <c r="I92" i="10"/>
  <c r="N92" i="10"/>
  <c r="N93" i="10" l="1"/>
  <c r="K93" i="10"/>
  <c r="H93" i="10"/>
  <c r="J93" i="10"/>
  <c r="I93" i="10"/>
  <c r="L93" i="10"/>
  <c r="M93" i="10"/>
  <c r="P93" i="10"/>
  <c r="O93" i="10"/>
  <c r="L94" i="10" l="1"/>
  <c r="M94" i="10"/>
  <c r="H94" i="10"/>
  <c r="J94" i="10"/>
  <c r="O94" i="10"/>
  <c r="K94" i="10"/>
  <c r="I94" i="10"/>
  <c r="P94" i="10"/>
  <c r="N94" i="10"/>
  <c r="M95" i="10" l="1"/>
  <c r="L95" i="10"/>
  <c r="N95" i="10"/>
  <c r="K95" i="10"/>
  <c r="H95" i="10"/>
  <c r="J95" i="10"/>
  <c r="O95" i="10"/>
  <c r="I95" i="10"/>
  <c r="P95" i="10"/>
  <c r="H96" i="10" l="1"/>
  <c r="N96" i="10"/>
  <c r="J96" i="10"/>
  <c r="M96" i="10"/>
  <c r="O96" i="10"/>
  <c r="P96" i="10"/>
  <c r="I96" i="10"/>
  <c r="K96" i="10"/>
  <c r="L96" i="10"/>
  <c r="H97" i="10" l="1"/>
  <c r="J97" i="10"/>
  <c r="P97" i="10"/>
  <c r="L97" i="10"/>
  <c r="M97" i="10"/>
  <c r="I97" i="10"/>
  <c r="N97" i="10"/>
  <c r="K97" i="10"/>
  <c r="O97" i="10"/>
  <c r="J98" i="10" l="1"/>
  <c r="N98" i="10"/>
  <c r="H98" i="10"/>
  <c r="O98" i="10"/>
  <c r="P98" i="10"/>
  <c r="K98" i="10"/>
  <c r="I98" i="10"/>
  <c r="M98" i="10"/>
  <c r="L98" i="10"/>
  <c r="J99" i="10" l="1"/>
  <c r="M99" i="10"/>
  <c r="O99" i="10"/>
  <c r="K99" i="10"/>
  <c r="I99" i="10"/>
  <c r="N99" i="10"/>
  <c r="H99" i="10"/>
  <c r="P99" i="10"/>
  <c r="L99" i="10"/>
  <c r="P100" i="10" l="1"/>
  <c r="J100" i="10"/>
  <c r="I100" i="10"/>
  <c r="O100" i="10"/>
  <c r="K100" i="10"/>
  <c r="H100" i="10"/>
  <c r="L100" i="10"/>
  <c r="M100" i="10"/>
  <c r="N100" i="10"/>
  <c r="H101" i="10" l="1"/>
  <c r="J101" i="10"/>
  <c r="I101" i="10"/>
  <c r="L101" i="10"/>
  <c r="P101" i="10"/>
  <c r="K101" i="10"/>
  <c r="M101" i="10"/>
  <c r="N101" i="10"/>
  <c r="O101" i="10"/>
  <c r="J102" i="10" l="1"/>
  <c r="P102" i="10"/>
  <c r="M102" i="10"/>
  <c r="L102" i="10"/>
  <c r="I102" i="10"/>
  <c r="K102" i="10"/>
  <c r="H102" i="10"/>
  <c r="N102" i="10"/>
  <c r="O102" i="10"/>
  <c r="M103" i="10" l="1"/>
  <c r="J103" i="10"/>
  <c r="K103" i="10"/>
  <c r="P103" i="10"/>
  <c r="I103" i="10"/>
  <c r="O103" i="10"/>
  <c r="H103" i="10"/>
  <c r="N103" i="10"/>
  <c r="L103" i="10"/>
  <c r="L104" i="10" l="1"/>
  <c r="J104" i="10"/>
  <c r="O104" i="10"/>
  <c r="H104" i="10"/>
  <c r="I104" i="10"/>
  <c r="P104" i="10"/>
  <c r="M104" i="10"/>
  <c r="N104" i="10"/>
  <c r="K104" i="10"/>
  <c r="K105" i="10" l="1"/>
  <c r="M105" i="10"/>
  <c r="P105" i="10"/>
  <c r="N105" i="10"/>
  <c r="J105" i="10"/>
  <c r="L105" i="10"/>
  <c r="I105" i="10"/>
  <c r="O105" i="10"/>
  <c r="H105" i="10"/>
  <c r="I106" i="10" l="1"/>
  <c r="H106" i="10"/>
  <c r="N106" i="10"/>
  <c r="J106" i="10"/>
  <c r="P106" i="10"/>
  <c r="O106" i="10"/>
  <c r="K106" i="10"/>
  <c r="M106" i="10"/>
  <c r="L106" i="10"/>
  <c r="M107" i="10" l="1"/>
  <c r="O107" i="10"/>
  <c r="K107" i="10"/>
  <c r="H107" i="10"/>
  <c r="L107" i="10"/>
  <c r="N107" i="10"/>
  <c r="I107" i="10"/>
  <c r="J107" i="10"/>
  <c r="P107" i="10"/>
  <c r="K108" i="10" l="1"/>
  <c r="J108" i="10"/>
  <c r="O108" i="10"/>
  <c r="M108" i="10"/>
  <c r="I108" i="10"/>
  <c r="L108" i="10"/>
  <c r="P108" i="10"/>
  <c r="H108" i="10"/>
  <c r="N108" i="10"/>
  <c r="O109" i="10" l="1"/>
  <c r="L109" i="10"/>
  <c r="P109" i="10"/>
  <c r="H109" i="10"/>
  <c r="J109" i="10"/>
  <c r="M109" i="10"/>
  <c r="N109" i="10"/>
  <c r="K109" i="10"/>
  <c r="I109" i="10"/>
  <c r="O110" i="10" l="1"/>
  <c r="N110" i="10"/>
  <c r="L110" i="10"/>
  <c r="H110" i="10"/>
  <c r="M110" i="10"/>
  <c r="P110" i="10"/>
  <c r="I110" i="10"/>
  <c r="K110" i="10"/>
  <c r="J110" i="10"/>
  <c r="J111" i="10" l="1"/>
  <c r="O111" i="10"/>
  <c r="L111" i="10"/>
  <c r="N111" i="10"/>
  <c r="M111" i="10"/>
  <c r="P111" i="10"/>
  <c r="H111" i="10"/>
  <c r="I111" i="10"/>
  <c r="K111" i="10"/>
  <c r="P112" i="10" l="1"/>
  <c r="H112" i="10"/>
  <c r="M112" i="10"/>
  <c r="O112" i="10"/>
  <c r="I112" i="10"/>
  <c r="J112" i="10"/>
  <c r="L112" i="10"/>
  <c r="N112" i="10"/>
  <c r="K112" i="10"/>
  <c r="L113" i="10" l="1"/>
  <c r="H113" i="10"/>
  <c r="M113" i="10"/>
  <c r="O113" i="10"/>
  <c r="P113" i="10"/>
  <c r="K113" i="10"/>
  <c r="I113" i="10"/>
  <c r="N113" i="10"/>
  <c r="J113" i="10"/>
  <c r="K114" i="10" l="1"/>
  <c r="J114" i="10"/>
  <c r="H114" i="10"/>
  <c r="N114" i="10"/>
  <c r="O114" i="10"/>
  <c r="M114" i="10"/>
  <c r="P114" i="10"/>
  <c r="I114" i="10"/>
  <c r="L114" i="10"/>
  <c r="L115" i="10" l="1"/>
  <c r="P115" i="10"/>
  <c r="J115" i="10"/>
  <c r="K115" i="10"/>
  <c r="H115" i="10"/>
  <c r="M115" i="10"/>
  <c r="I115" i="10"/>
  <c r="O115" i="10"/>
  <c r="N115" i="10"/>
  <c r="H116" i="10" l="1"/>
  <c r="O116" i="10"/>
  <c r="N116" i="10"/>
  <c r="K116" i="10"/>
  <c r="L116" i="10"/>
  <c r="M116" i="10"/>
  <c r="P116" i="10"/>
  <c r="J116" i="10"/>
  <c r="I116" i="10"/>
  <c r="O117" i="10" l="1"/>
  <c r="L117" i="10"/>
  <c r="N117" i="10"/>
  <c r="H117" i="10"/>
  <c r="K117" i="10"/>
  <c r="I117" i="10"/>
  <c r="M117" i="10"/>
  <c r="J117" i="10"/>
  <c r="P117" i="10"/>
  <c r="L118" i="10" l="1"/>
  <c r="J118" i="10"/>
  <c r="I118" i="10"/>
  <c r="M118" i="10"/>
  <c r="K118" i="10"/>
  <c r="P118" i="10"/>
  <c r="O118" i="10"/>
  <c r="H118" i="10"/>
  <c r="N118" i="10"/>
  <c r="M119" i="10" l="1"/>
  <c r="P119" i="10"/>
  <c r="K119" i="10"/>
  <c r="O119" i="10"/>
  <c r="I119" i="10"/>
  <c r="L119" i="10"/>
  <c r="N119" i="10"/>
  <c r="H119" i="10"/>
  <c r="J119" i="10"/>
  <c r="P120" i="10" l="1"/>
  <c r="L120" i="10"/>
  <c r="K120" i="10"/>
  <c r="O120" i="10"/>
  <c r="N120" i="10"/>
  <c r="H120" i="10"/>
  <c r="I120" i="10"/>
  <c r="M120" i="10"/>
  <c r="J120" i="10"/>
  <c r="J121" i="10" l="1"/>
  <c r="N121" i="10"/>
  <c r="O121" i="10"/>
  <c r="H121" i="10"/>
  <c r="I121" i="10"/>
  <c r="M121" i="10"/>
  <c r="L121" i="10"/>
  <c r="K121" i="10"/>
  <c r="P121" i="10"/>
  <c r="N122" i="10" l="1"/>
  <c r="I122" i="10"/>
  <c r="M122" i="10"/>
  <c r="H122" i="10"/>
  <c r="L122" i="10"/>
  <c r="O122" i="10"/>
  <c r="P122" i="10"/>
  <c r="J122" i="10"/>
  <c r="K122" i="10"/>
  <c r="J123" i="10" l="1"/>
  <c r="L123" i="10"/>
  <c r="M123" i="10"/>
  <c r="N123" i="10"/>
  <c r="O123" i="10"/>
  <c r="P123" i="10"/>
  <c r="K123" i="10"/>
  <c r="H123" i="10"/>
  <c r="I123" i="10"/>
  <c r="J124" i="10" l="1"/>
  <c r="O124" i="10"/>
  <c r="L124" i="10"/>
  <c r="H124" i="10"/>
  <c r="N124" i="10"/>
  <c r="M124" i="10"/>
  <c r="P124" i="10"/>
  <c r="K124" i="10"/>
  <c r="I124" i="10"/>
  <c r="M125" i="10" l="1"/>
  <c r="H125" i="10"/>
  <c r="N125" i="10"/>
  <c r="L125" i="10"/>
  <c r="O125" i="10"/>
  <c r="P125" i="10"/>
  <c r="I125" i="10"/>
  <c r="K125" i="10"/>
  <c r="J125" i="10"/>
  <c r="N126" i="10" l="1"/>
  <c r="K126" i="10"/>
  <c r="O126" i="10"/>
  <c r="I126" i="10"/>
  <c r="M126" i="10"/>
  <c r="P126" i="10"/>
  <c r="L126" i="10"/>
  <c r="H126" i="10"/>
  <c r="J126" i="10"/>
  <c r="M127" i="10" l="1"/>
  <c r="H127" i="10"/>
  <c r="J127" i="10"/>
  <c r="I127" i="10"/>
  <c r="O127" i="10"/>
  <c r="L127" i="10"/>
  <c r="P127" i="10"/>
  <c r="K127" i="10"/>
  <c r="N127" i="10"/>
  <c r="O128" i="10" l="1"/>
  <c r="N128" i="10"/>
  <c r="P128" i="10"/>
  <c r="L128" i="10"/>
  <c r="K128" i="10"/>
  <c r="I128" i="10"/>
  <c r="M128" i="10"/>
  <c r="H128" i="10"/>
  <c r="J128" i="10"/>
  <c r="K129" i="10" l="1"/>
  <c r="P129" i="10"/>
  <c r="J129" i="10"/>
  <c r="M129" i="10"/>
  <c r="O129" i="10"/>
  <c r="L129" i="10"/>
  <c r="I129" i="10"/>
  <c r="H129" i="10"/>
  <c r="N129" i="10"/>
  <c r="J130" i="10" l="1"/>
  <c r="I130" i="10"/>
  <c r="P130" i="10"/>
  <c r="M130" i="10"/>
  <c r="L130" i="10"/>
  <c r="O130" i="10"/>
  <c r="K130" i="10"/>
  <c r="H130" i="10"/>
  <c r="N130" i="10"/>
  <c r="K131" i="10" l="1"/>
  <c r="I131" i="10"/>
  <c r="H131" i="10"/>
  <c r="M131" i="10"/>
  <c r="P131" i="10"/>
  <c r="O131" i="10"/>
  <c r="N131" i="10"/>
  <c r="L131" i="10"/>
  <c r="J131" i="10"/>
  <c r="N132" i="10" l="1"/>
  <c r="I132" i="10"/>
  <c r="O132" i="10"/>
  <c r="K132" i="10"/>
  <c r="P132" i="10"/>
  <c r="L132" i="10"/>
  <c r="M132" i="10"/>
  <c r="J132" i="10"/>
  <c r="H132" i="10"/>
  <c r="H133" i="10" l="1"/>
  <c r="N133" i="10"/>
  <c r="I133" i="10"/>
  <c r="P133" i="10"/>
  <c r="L133" i="10"/>
  <c r="O133" i="10"/>
  <c r="K133" i="10"/>
  <c r="J133" i="10"/>
  <c r="M133" i="10"/>
  <c r="M134" i="10" l="1"/>
  <c r="P134" i="10"/>
  <c r="K134" i="10"/>
  <c r="J134" i="10"/>
  <c r="L134" i="10"/>
  <c r="O134" i="10"/>
  <c r="H134" i="10"/>
  <c r="I134" i="10"/>
  <c r="N134" i="10"/>
  <c r="I135" i="10" l="1"/>
  <c r="L135" i="10"/>
  <c r="K135" i="10"/>
  <c r="O135" i="10"/>
  <c r="N135" i="10"/>
  <c r="P135" i="10"/>
  <c r="M135" i="10"/>
  <c r="H135" i="10"/>
  <c r="J135" i="10"/>
  <c r="P136" i="10" l="1"/>
  <c r="K136" i="10"/>
  <c r="H136" i="10"/>
  <c r="L136" i="10"/>
  <c r="J136" i="10"/>
  <c r="I136" i="10"/>
  <c r="O136" i="10"/>
  <c r="M136" i="10"/>
  <c r="N136" i="10"/>
  <c r="H137" i="10" l="1"/>
  <c r="P137" i="10"/>
  <c r="K137" i="10"/>
  <c r="I137" i="10"/>
  <c r="O137" i="10"/>
  <c r="L137" i="10"/>
  <c r="J137" i="10"/>
  <c r="M137" i="10"/>
  <c r="N137" i="10"/>
  <c r="I138" i="10" l="1"/>
  <c r="P138" i="10"/>
  <c r="O138" i="10"/>
  <c r="J138" i="10"/>
  <c r="M138" i="10"/>
  <c r="L138" i="10"/>
  <c r="N138" i="10"/>
  <c r="H138" i="10"/>
  <c r="K138" i="10"/>
  <c r="J139" i="10" l="1"/>
  <c r="H139" i="10"/>
  <c r="P139" i="10"/>
  <c r="I139" i="10"/>
  <c r="K139" i="10"/>
  <c r="O139" i="10"/>
  <c r="M139" i="10"/>
  <c r="L139" i="10"/>
  <c r="N139" i="10"/>
  <c r="K140" i="10" l="1"/>
  <c r="L140" i="10"/>
  <c r="H140" i="10"/>
  <c r="I140" i="10"/>
  <c r="O140" i="10"/>
  <c r="M140" i="10"/>
  <c r="N140" i="10"/>
  <c r="P140" i="10"/>
  <c r="J140" i="10"/>
  <c r="J141" i="10" l="1"/>
  <c r="M141" i="10"/>
  <c r="O141" i="10"/>
  <c r="N141" i="10"/>
  <c r="I141" i="10"/>
  <c r="P141" i="10"/>
  <c r="L141" i="10"/>
  <c r="H141" i="10"/>
  <c r="K141" i="10"/>
  <c r="N142" i="10" l="1"/>
  <c r="P142" i="10"/>
  <c r="J142" i="10"/>
  <c r="K142" i="10"/>
  <c r="O142" i="10"/>
  <c r="M142" i="10"/>
  <c r="L142" i="10"/>
  <c r="I142" i="10"/>
  <c r="H142" i="10"/>
  <c r="K143" i="10" l="1"/>
  <c r="O143" i="10"/>
  <c r="P143" i="10"/>
  <c r="J143" i="10"/>
  <c r="M143" i="10"/>
  <c r="L143" i="10"/>
  <c r="N143" i="10"/>
  <c r="H143" i="10"/>
  <c r="I143" i="10"/>
  <c r="I144" i="10" l="1"/>
  <c r="N144" i="10"/>
  <c r="L144" i="10"/>
  <c r="M144" i="10"/>
  <c r="P144" i="10"/>
  <c r="K144" i="10"/>
  <c r="J144" i="10"/>
  <c r="O144" i="10"/>
  <c r="H144" i="10"/>
  <c r="K145" i="10" l="1"/>
  <c r="M145" i="10"/>
  <c r="I145" i="10"/>
  <c r="P145" i="10"/>
  <c r="J145" i="10"/>
  <c r="N145" i="10"/>
  <c r="L145" i="10"/>
  <c r="H145" i="10"/>
  <c r="O145" i="10"/>
  <c r="J146" i="10" l="1"/>
  <c r="O146" i="10"/>
  <c r="N146" i="10"/>
  <c r="P146" i="10"/>
  <c r="H146" i="10"/>
  <c r="L146" i="10"/>
  <c r="M146" i="10"/>
  <c r="I146" i="10"/>
  <c r="K146" i="10"/>
  <c r="J147" i="10" l="1"/>
  <c r="I147" i="10"/>
  <c r="O147" i="10"/>
  <c r="L147" i="10"/>
  <c r="H147" i="10"/>
  <c r="P147" i="10"/>
  <c r="N147" i="10"/>
  <c r="M147" i="10"/>
  <c r="K147" i="10"/>
  <c r="O148" i="10" l="1"/>
  <c r="M148" i="10"/>
  <c r="P148" i="10"/>
  <c r="N148" i="10"/>
  <c r="J148" i="10"/>
  <c r="I148" i="10"/>
  <c r="K148" i="10"/>
  <c r="L148" i="10"/>
  <c r="H148" i="10"/>
  <c r="O149" i="10" l="1"/>
  <c r="M149" i="10"/>
  <c r="I149" i="10"/>
  <c r="H149" i="10"/>
  <c r="L149" i="10"/>
  <c r="K149" i="10"/>
  <c r="P149" i="10"/>
  <c r="J149" i="10"/>
  <c r="N149" i="10"/>
  <c r="J150" i="10" l="1"/>
  <c r="K150" i="10"/>
  <c r="I150" i="10"/>
  <c r="H150" i="10"/>
  <c r="M150" i="10"/>
  <c r="O150" i="10"/>
  <c r="L150" i="10"/>
  <c r="N150" i="10"/>
  <c r="P150" i="10"/>
  <c r="L151" i="10" l="1"/>
  <c r="N151" i="10"/>
  <c r="O151" i="10"/>
  <c r="K151" i="10"/>
  <c r="J151" i="10"/>
  <c r="M151" i="10"/>
  <c r="P151" i="10"/>
  <c r="I151" i="10"/>
  <c r="H151" i="10"/>
  <c r="I152" i="10" l="1"/>
  <c r="H152" i="10"/>
  <c r="J152" i="10"/>
  <c r="M152" i="10"/>
  <c r="K152" i="10"/>
  <c r="L152" i="10"/>
  <c r="P152" i="10"/>
  <c r="O152" i="10"/>
  <c r="N152" i="10"/>
  <c r="O153" i="10" l="1"/>
  <c r="J153" i="10"/>
  <c r="M153" i="10"/>
  <c r="K153" i="10"/>
  <c r="P153" i="10"/>
  <c r="H153" i="10"/>
  <c r="N153" i="10"/>
  <c r="L153" i="10"/>
  <c r="I153" i="10"/>
  <c r="I154" i="10" l="1"/>
  <c r="H154" i="10"/>
  <c r="J154" i="10"/>
  <c r="K154" i="10"/>
  <c r="L154" i="10"/>
  <c r="P154" i="10"/>
  <c r="M154" i="10"/>
  <c r="O154" i="10"/>
  <c r="N154" i="10"/>
  <c r="M155" i="10" l="1"/>
  <c r="N155" i="10"/>
  <c r="K155" i="10"/>
  <c r="H155" i="10"/>
  <c r="I155" i="10"/>
  <c r="L155" i="10"/>
  <c r="O155" i="10"/>
  <c r="J155" i="10"/>
  <c r="P155" i="10"/>
  <c r="M156" i="10" l="1"/>
  <c r="K156" i="10"/>
  <c r="P156" i="10"/>
  <c r="N156" i="10"/>
  <c r="O156" i="10"/>
  <c r="I156" i="10"/>
  <c r="L156" i="10"/>
  <c r="J156" i="10"/>
  <c r="H156" i="10"/>
  <c r="J157" i="10" l="1"/>
  <c r="M157" i="10"/>
  <c r="L157" i="10"/>
  <c r="I157" i="10"/>
  <c r="K157" i="10"/>
  <c r="O157" i="10"/>
  <c r="N157" i="10"/>
  <c r="P157" i="10"/>
  <c r="H157" i="10"/>
  <c r="J158" i="10" l="1"/>
  <c r="H158" i="10"/>
  <c r="K158" i="10"/>
  <c r="M158" i="10"/>
  <c r="N158" i="10"/>
  <c r="P158" i="10"/>
  <c r="L158" i="10"/>
  <c r="I158" i="10"/>
  <c r="O158" i="10"/>
  <c r="O159" i="10" l="1"/>
  <c r="N159" i="10"/>
  <c r="H159" i="10"/>
  <c r="I159" i="10"/>
  <c r="L159" i="10"/>
  <c r="P159" i="10"/>
  <c r="M159" i="10"/>
  <c r="K159" i="10"/>
  <c r="J159" i="10"/>
  <c r="N160" i="10" l="1"/>
  <c r="M160" i="10"/>
  <c r="H160" i="10"/>
  <c r="I160" i="10"/>
  <c r="P160" i="10"/>
  <c r="L160" i="10"/>
  <c r="K160" i="10"/>
  <c r="O160" i="10"/>
  <c r="J160" i="10"/>
  <c r="I161" i="10" l="1"/>
  <c r="H161" i="10"/>
  <c r="M161" i="10"/>
  <c r="O161" i="10"/>
  <c r="L161" i="10"/>
  <c r="K161" i="10"/>
  <c r="N161" i="10"/>
  <c r="J161" i="10"/>
  <c r="P161" i="10"/>
  <c r="N162" i="10" l="1"/>
  <c r="H162" i="10"/>
  <c r="L162" i="10"/>
  <c r="I162" i="10"/>
  <c r="J162" i="10"/>
  <c r="O162" i="10"/>
  <c r="K162" i="10"/>
  <c r="P162" i="10"/>
  <c r="M162" i="10"/>
  <c r="O163" i="10" l="1"/>
  <c r="N163" i="10"/>
  <c r="K163" i="10"/>
  <c r="L163" i="10"/>
  <c r="H163" i="10"/>
  <c r="M163" i="10"/>
  <c r="I163" i="10"/>
  <c r="J163" i="10"/>
  <c r="P163" i="10"/>
  <c r="I164" i="10" l="1"/>
  <c r="K164" i="10"/>
  <c r="M164" i="10"/>
  <c r="L164" i="10"/>
  <c r="O164" i="10"/>
  <c r="J164" i="10"/>
  <c r="N164" i="10"/>
  <c r="P164" i="10"/>
  <c r="H164" i="10"/>
  <c r="M165" i="10" l="1"/>
  <c r="P165" i="10"/>
  <c r="N165" i="10"/>
  <c r="H165" i="10"/>
  <c r="I165" i="10"/>
  <c r="L165" i="10"/>
  <c r="K165" i="10"/>
  <c r="O165" i="10"/>
  <c r="J165" i="10"/>
  <c r="N166" i="10" l="1"/>
  <c r="L166" i="10"/>
  <c r="J166" i="10"/>
  <c r="H166" i="10"/>
  <c r="K166" i="10"/>
  <c r="O166" i="10"/>
  <c r="I166" i="10"/>
  <c r="P166" i="10"/>
  <c r="M166" i="10"/>
</calcChain>
</file>

<file path=xl/sharedStrings.xml><?xml version="1.0" encoding="utf-8"?>
<sst xmlns="http://schemas.openxmlformats.org/spreadsheetml/2006/main" count="172" uniqueCount="119">
  <si>
    <t>Massgebendes Einkommen</t>
  </si>
  <si>
    <t xml:space="preserve">Selbstdeklaration </t>
  </si>
  <si>
    <t>Betreuungsgutscheine Kinderbetreuung</t>
  </si>
  <si>
    <t>Name, Vorname Mutter</t>
  </si>
  <si>
    <t>Name, Vorname Vater</t>
  </si>
  <si>
    <t>Strasse</t>
  </si>
  <si>
    <t>PLZ / Ort</t>
  </si>
  <si>
    <t>Telefon</t>
  </si>
  <si>
    <t>E-Mail</t>
  </si>
  <si>
    <t>Zivilstand</t>
  </si>
  <si>
    <t>Anzahl Kinder (für die ein Steuerabzug gewährt wird)</t>
  </si>
  <si>
    <t xml:space="preserve">(Erziehungsberechtigte, die im gleichen Haushalt leben, geben undabhängig vom Zivilstand beide Einkommen an) </t>
  </si>
  <si>
    <t>A</t>
  </si>
  <si>
    <t>Personalien</t>
  </si>
  <si>
    <t>B</t>
  </si>
  <si>
    <t>C</t>
  </si>
  <si>
    <t>Einkünfte</t>
  </si>
  <si>
    <t>Total aller Einkünfte gemäss Steuererklärung Ziff. 190</t>
  </si>
  <si>
    <t>Quellensteuerpflichtige - Nettolohn II des Lohnausweises</t>
  </si>
  <si>
    <t>Aktuelle Einkommensveränderung netto (+Zunahme - Abnahme)</t>
  </si>
  <si>
    <t>Erwartetes Jahreseinkommen aller Einkünfte = Total im Jahr</t>
  </si>
  <si>
    <t>Zuschläge</t>
  </si>
  <si>
    <t>1a</t>
  </si>
  <si>
    <t>1b</t>
  </si>
  <si>
    <t>1c</t>
  </si>
  <si>
    <t>2a</t>
  </si>
  <si>
    <t>Abzüge</t>
  </si>
  <si>
    <t>3a</t>
  </si>
  <si>
    <t>3b</t>
  </si>
  <si>
    <t>3c</t>
  </si>
  <si>
    <t>D</t>
  </si>
  <si>
    <t>Familien- und Erwerbssituation</t>
  </si>
  <si>
    <t>beide Elternteile leben im Haushalt</t>
  </si>
  <si>
    <t>Abzug für effektiv bezahlte Unterhaltsbeiträge gemäss Steuererklärung Ziff. 211</t>
  </si>
  <si>
    <t>Person 1</t>
  </si>
  <si>
    <t>Person 2</t>
  </si>
  <si>
    <t>Massgebendes Einkommen für die Berechnung der Betreuungsgutscheine</t>
  </si>
  <si>
    <t>Erwerbspensen (Stellenprozente)</t>
  </si>
  <si>
    <t>E</t>
  </si>
  <si>
    <t>Name Kinderbetreuungseinrichtung</t>
  </si>
  <si>
    <t>Betreuungsumfang</t>
  </si>
  <si>
    <t>Weitere Angaben im Zusammenhang mit dem Betreuungsverhältnis oder dessen Finanzierung</t>
  </si>
  <si>
    <t>F</t>
  </si>
  <si>
    <t>Bestätigung</t>
  </si>
  <si>
    <t>Ort und Datum</t>
  </si>
  <si>
    <t>Unterschrift Erziehungsberechtigte</t>
  </si>
  <si>
    <t>G</t>
  </si>
  <si>
    <t>Vorläufige Berechnung des monatlichen Gemeindebeitrages</t>
  </si>
  <si>
    <t>Betreuungsbeginn</t>
  </si>
  <si>
    <t>Auswahlfelder Selbstdeklaration</t>
  </si>
  <si>
    <t>Anzahl Kinder</t>
  </si>
  <si>
    <t>Auswahl</t>
  </si>
  <si>
    <t>JA</t>
  </si>
  <si>
    <t>NEIN</t>
  </si>
  <si>
    <t>Stellenprozente</t>
  </si>
  <si>
    <t>insgesamt</t>
  </si>
  <si>
    <t xml:space="preserve">Vermögensgrenze </t>
  </si>
  <si>
    <t>richtig</t>
  </si>
  <si>
    <t>nein mehr</t>
  </si>
  <si>
    <t xml:space="preserve">Hiermit werden die Richtigkeit und die Vollständigkeit der gemachten Angaben bestätigt. Der Abteilung Soziales und Gesundheit wird die Einwilligung erteilt, die Angaben von der gemeindlichen Steuerabteilung überprüfen zu lassen.   </t>
  </si>
  <si>
    <t>verheiratet</t>
  </si>
  <si>
    <t>verwittwet</t>
  </si>
  <si>
    <t>getrennt</t>
  </si>
  <si>
    <t>freiwillig getrennt</t>
  </si>
  <si>
    <t>geschieden</t>
  </si>
  <si>
    <t>eingetragene Partnerschaft</t>
  </si>
  <si>
    <t>Krippe</t>
  </si>
  <si>
    <t>Massgebendes
Einkommen</t>
  </si>
  <si>
    <t>20% Betreuung</t>
  </si>
  <si>
    <t>monatlicher 
Gutschein</t>
  </si>
  <si>
    <t>Mindestbetrag</t>
  </si>
  <si>
    <t>Tarifmodell</t>
  </si>
  <si>
    <t>Satz
Eigenleistungen</t>
  </si>
  <si>
    <t>in Prozent</t>
  </si>
  <si>
    <t>in Tagen pro Woche</t>
  </si>
  <si>
    <t>Datum</t>
  </si>
  <si>
    <t>Voraussichtliche Kosten der Betreuung (Tarif) pro Monat</t>
  </si>
  <si>
    <t>Berechtigter Betreuungsumfang in Prozent</t>
  </si>
  <si>
    <t>Beiträge von Arbeitgeber oder Dritten pro Monat in Franken</t>
  </si>
  <si>
    <t>Voraussichtliche Höhe des Gemeindebeitrages pro Monat</t>
  </si>
  <si>
    <t>H</t>
  </si>
  <si>
    <t>Angaben Zahlungsverbindung</t>
  </si>
  <si>
    <t>ledig</t>
  </si>
  <si>
    <t>IBAN-Nr.</t>
  </si>
  <si>
    <t>Name Bankinstitut</t>
  </si>
  <si>
    <t>Konto lautend auf</t>
  </si>
  <si>
    <t>in Partnerschaft</t>
  </si>
  <si>
    <t>Kontaktaufnahme</t>
  </si>
  <si>
    <t>X</t>
  </si>
  <si>
    <t xml:space="preserve"> Es wird um Kontaktaufnahme für eine ausserordentliche Subventionierung gebeten.</t>
  </si>
  <si>
    <t>I</t>
  </si>
  <si>
    <t>Betreuungsvereinbarung Kinderkrippe</t>
  </si>
  <si>
    <t>Angaben zur Betreuuung (Betreuungsvereinbarung mitschicken)</t>
  </si>
  <si>
    <t xml:space="preserve">Bitte eine Kopie der Vereinbarung mit dem Betreuungsumfang mit einsenden. </t>
  </si>
  <si>
    <t>1. Steuererkl.</t>
  </si>
  <si>
    <t>2. Steuererkl.</t>
  </si>
  <si>
    <t>Name, Vorname Kind, Geb.Dat.</t>
  </si>
  <si>
    <t>Ein Formular pro betreutes Kind</t>
  </si>
  <si>
    <t>(nicht Kinderzulagen)</t>
  </si>
  <si>
    <t>1e</t>
  </si>
  <si>
    <t>Vermögen</t>
  </si>
  <si>
    <t>Berücksichtigung Vermögensanteil</t>
  </si>
  <si>
    <t>Abzug pro erziehungsberechtigte Person im Haushalt</t>
  </si>
  <si>
    <t>Kinderabzug pro Kind wie bei Steuern (CHF 10'000)</t>
  </si>
  <si>
    <t>80 / Monat</t>
  </si>
  <si>
    <t>Das Reinvermögen gemäss Steuererklärung Ziff. 660 beträgt</t>
  </si>
  <si>
    <t>aktuelles Vermögen in der kommenden Betreuungsperiode</t>
  </si>
  <si>
    <t>Aktuelle Vermögensveränderung netto (+Zunahme -Abnahme)</t>
  </si>
  <si>
    <t xml:space="preserve">Grundlagen siehe: www.neuheim.ch </t>
  </si>
  <si>
    <t xml:space="preserve">Die Höhe monatlichen Beiträge der Gemeinde Neuheim richten sich nach der Verordnung Finanzierung familienergänzende Kinderbetreuung und den entsprechenden Tarifbestimmungen. </t>
  </si>
  <si>
    <t xml:space="preserve">Mittelwert beider Tarife? Vergütung Kantgon pro Tag </t>
  </si>
  <si>
    <t>10KK*Tarif plus 2 BB = Total geteilt durch 12</t>
  </si>
  <si>
    <t>Excel-Vorlage als Dokument abspeichern, sodass Klienten Original haben und sichern können</t>
  </si>
  <si>
    <t>Quellensteuer Lohnausweis verlangen</t>
  </si>
  <si>
    <t>Betreuungstage pro Jahr</t>
  </si>
  <si>
    <t>entspricht Sockelbeitrag</t>
  </si>
  <si>
    <t>Mittelwert * 4</t>
  </si>
  <si>
    <t>Betrag nach Abzug Kantonsbeitrag</t>
  </si>
  <si>
    <t xml:space="preserve">Dieser Ausdruck dient der Berechnung aufgrund der Selbstdeklaration und stellt keinen Anspruch auf Gemeindebeiträge der Gemeinde Neuheim dar.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</si>
</sst>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0.000000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color theme="5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5" fillId="0" borderId="0" xfId="0" applyFont="1"/>
    <xf numFmtId="9" fontId="0" fillId="0" borderId="0" xfId="0" applyNumberFormat="1"/>
    <xf numFmtId="0" fontId="0" fillId="0" borderId="0" xfId="0" applyAlignment="1">
      <alignment horizontal="right"/>
    </xf>
    <xf numFmtId="0" fontId="7" fillId="0" borderId="0" xfId="1" applyFont="1"/>
    <xf numFmtId="0" fontId="4" fillId="0" borderId="0" xfId="1"/>
    <xf numFmtId="164" fontId="4" fillId="0" borderId="0" xfId="1" applyNumberFormat="1"/>
    <xf numFmtId="0" fontId="8" fillId="0" borderId="0" xfId="1" applyFont="1"/>
    <xf numFmtId="0" fontId="6" fillId="0" borderId="0" xfId="1" applyFont="1" applyAlignment="1">
      <alignment horizontal="center"/>
    </xf>
    <xf numFmtId="0" fontId="4" fillId="0" borderId="0" xfId="1" applyAlignment="1">
      <alignment horizontal="right" wrapText="1"/>
    </xf>
    <xf numFmtId="0" fontId="4" fillId="0" borderId="0" xfId="1" applyAlignment="1">
      <alignment horizontal="right"/>
    </xf>
    <xf numFmtId="0" fontId="4" fillId="0" borderId="0" xfId="1" applyAlignment="1">
      <alignment wrapText="1"/>
    </xf>
    <xf numFmtId="9" fontId="4" fillId="0" borderId="0" xfId="1" applyNumberFormat="1"/>
    <xf numFmtId="0" fontId="9" fillId="2" borderId="0" xfId="1" applyFont="1" applyFill="1"/>
    <xf numFmtId="2" fontId="9" fillId="2" borderId="0" xfId="1" applyNumberFormat="1" applyFont="1" applyFill="1" applyAlignment="1">
      <alignment horizontal="center"/>
    </xf>
    <xf numFmtId="164" fontId="9" fillId="0" borderId="0" xfId="1" applyNumberFormat="1" applyFont="1"/>
    <xf numFmtId="0" fontId="9" fillId="0" borderId="0" xfId="1" applyFont="1"/>
    <xf numFmtId="164" fontId="6" fillId="0" borderId="0" xfId="1" applyNumberFormat="1" applyFont="1"/>
    <xf numFmtId="2" fontId="4" fillId="0" borderId="0" xfId="1" applyNumberFormat="1"/>
    <xf numFmtId="164" fontId="4" fillId="0" borderId="0" xfId="1" applyNumberFormat="1" applyAlignment="1">
      <alignment wrapText="1"/>
    </xf>
    <xf numFmtId="2" fontId="9" fillId="0" borderId="0" xfId="1" applyNumberFormat="1" applyFont="1"/>
    <xf numFmtId="0" fontId="10" fillId="0" borderId="0" xfId="0" applyFont="1"/>
    <xf numFmtId="2" fontId="0" fillId="0" borderId="0" xfId="0" applyNumberFormat="1"/>
    <xf numFmtId="0" fontId="3" fillId="0" borderId="0" xfId="1" applyFont="1"/>
    <xf numFmtId="164" fontId="2" fillId="0" borderId="0" xfId="1" applyNumberFormat="1" applyFont="1"/>
    <xf numFmtId="0" fontId="0" fillId="0" borderId="0" xfId="0" applyAlignment="1">
      <alignment horizontal="center"/>
    </xf>
    <xf numFmtId="165" fontId="4" fillId="0" borderId="0" xfId="1" applyNumberFormat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1" xfId="0" applyFont="1" applyBorder="1" applyProtection="1">
      <protection locked="0"/>
    </xf>
    <xf numFmtId="9" fontId="10" fillId="0" borderId="1" xfId="0" applyNumberFormat="1" applyFont="1" applyBorder="1" applyProtection="1">
      <protection locked="0"/>
    </xf>
    <xf numFmtId="9" fontId="10" fillId="0" borderId="0" xfId="0" applyNumberFormat="1" applyFont="1"/>
    <xf numFmtId="0" fontId="13" fillId="0" borderId="0" xfId="0" applyFont="1"/>
    <xf numFmtId="0" fontId="10" fillId="0" borderId="0" xfId="0" applyFont="1" applyAlignment="1">
      <alignment horizontal="right"/>
    </xf>
    <xf numFmtId="0" fontId="10" fillId="0" borderId="1" xfId="0" applyFont="1" applyBorder="1" applyAlignment="1" applyProtection="1">
      <alignment horizontal="right"/>
      <protection locked="0"/>
    </xf>
    <xf numFmtId="14" fontId="10" fillId="0" borderId="1" xfId="0" applyNumberFormat="1" applyFont="1" applyBorder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6" xfId="0" applyFont="1" applyBorder="1" applyProtection="1">
      <protection locked="0"/>
    </xf>
    <xf numFmtId="0" fontId="10" fillId="0" borderId="6" xfId="0" applyFont="1" applyBorder="1"/>
    <xf numFmtId="3" fontId="12" fillId="0" borderId="0" xfId="0" applyNumberFormat="1" applyFont="1"/>
    <xf numFmtId="1" fontId="12" fillId="0" borderId="0" xfId="0" applyNumberFormat="1" applyFont="1"/>
    <xf numFmtId="4" fontId="12" fillId="0" borderId="0" xfId="0" applyNumberFormat="1" applyFont="1"/>
    <xf numFmtId="0" fontId="14" fillId="0" borderId="0" xfId="1" applyFont="1"/>
    <xf numFmtId="164" fontId="1" fillId="3" borderId="0" xfId="1" applyNumberFormat="1" applyFont="1" applyFill="1"/>
    <xf numFmtId="0" fontId="1" fillId="0" borderId="0" xfId="1" applyFont="1"/>
    <xf numFmtId="0" fontId="14" fillId="0" borderId="0" xfId="1" applyFont="1" applyAlignment="1">
      <alignment wrapText="1"/>
    </xf>
    <xf numFmtId="0" fontId="15" fillId="0" borderId="0" xfId="1" applyFont="1"/>
    <xf numFmtId="164" fontId="16" fillId="0" borderId="0" xfId="1" applyNumberFormat="1" applyFont="1"/>
    <xf numFmtId="0" fontId="17" fillId="0" borderId="0" xfId="1" applyFont="1"/>
    <xf numFmtId="164" fontId="17" fillId="0" borderId="0" xfId="1" applyNumberFormat="1" applyFont="1"/>
    <xf numFmtId="0" fontId="18" fillId="0" borderId="0" xfId="0" applyFont="1"/>
    <xf numFmtId="0" fontId="10" fillId="0" borderId="1" xfId="0" applyFont="1" applyBorder="1" applyProtection="1">
      <protection locked="0"/>
    </xf>
    <xf numFmtId="0" fontId="10" fillId="0" borderId="0" xfId="0" applyFont="1" applyAlignment="1">
      <alignment wrapText="1"/>
    </xf>
    <xf numFmtId="0" fontId="10" fillId="0" borderId="8" xfId="0" applyFont="1" applyBorder="1" applyProtection="1">
      <protection locked="0"/>
    </xf>
    <xf numFmtId="0" fontId="10" fillId="0" borderId="9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10" fillId="0" borderId="7" xfId="0" applyFont="1" applyBorder="1" applyProtection="1">
      <protection locked="0"/>
    </xf>
  </cellXfs>
  <cellStyles count="2">
    <cellStyle name="Standard" xfId="0" builtinId="0"/>
    <cellStyle name="Standard 2" xfId="1" xr:uid="{00000000-0005-0000-0000-000001000000}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BAE8FC"/>
      <color rgb="FF313C98"/>
      <color rgb="FF0BA2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1</xdr:col>
      <xdr:colOff>611936</xdr:colOff>
      <xdr:row>4</xdr:row>
      <xdr:rowOff>114300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EE52EC6-57B9-C9C5-0FD4-B4F93892F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525"/>
          <a:ext cx="850061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38"/>
  <sheetViews>
    <sheetView workbookViewId="0">
      <selection activeCell="D28" sqref="D28"/>
    </sheetView>
  </sheetViews>
  <sheetFormatPr baseColWidth="10" defaultRowHeight="13.2" x14ac:dyDescent="0.25"/>
  <cols>
    <col min="3" max="3" width="15.33203125" customWidth="1"/>
  </cols>
  <sheetData>
    <row r="1" spans="1:5" x14ac:dyDescent="0.25">
      <c r="A1" t="s">
        <v>49</v>
      </c>
    </row>
    <row r="3" spans="1:5" x14ac:dyDescent="0.25">
      <c r="A3" s="1" t="s">
        <v>50</v>
      </c>
      <c r="C3" s="1" t="s">
        <v>54</v>
      </c>
      <c r="E3" s="1" t="s">
        <v>9</v>
      </c>
    </row>
    <row r="4" spans="1:5" x14ac:dyDescent="0.25">
      <c r="A4">
        <v>0</v>
      </c>
      <c r="C4" s="2">
        <v>0</v>
      </c>
      <c r="E4" t="s">
        <v>60</v>
      </c>
    </row>
    <row r="5" spans="1:5" x14ac:dyDescent="0.25">
      <c r="A5">
        <v>1</v>
      </c>
      <c r="C5" s="2">
        <v>0.05</v>
      </c>
      <c r="E5" t="s">
        <v>86</v>
      </c>
    </row>
    <row r="6" spans="1:5" x14ac:dyDescent="0.25">
      <c r="A6">
        <v>2</v>
      </c>
      <c r="C6" s="2">
        <v>0.1</v>
      </c>
      <c r="E6" t="s">
        <v>65</v>
      </c>
    </row>
    <row r="7" spans="1:5" x14ac:dyDescent="0.25">
      <c r="A7">
        <v>3</v>
      </c>
      <c r="C7" s="2">
        <v>0.15</v>
      </c>
      <c r="E7" t="s">
        <v>82</v>
      </c>
    </row>
    <row r="8" spans="1:5" x14ac:dyDescent="0.25">
      <c r="A8">
        <v>4</v>
      </c>
      <c r="C8" s="2">
        <v>0.2</v>
      </c>
      <c r="E8" t="s">
        <v>61</v>
      </c>
    </row>
    <row r="9" spans="1:5" x14ac:dyDescent="0.25">
      <c r="A9">
        <v>5</v>
      </c>
      <c r="C9" s="2">
        <v>0.25</v>
      </c>
      <c r="E9" t="s">
        <v>63</v>
      </c>
    </row>
    <row r="10" spans="1:5" x14ac:dyDescent="0.25">
      <c r="A10">
        <v>6</v>
      </c>
      <c r="C10" s="2">
        <v>0.3</v>
      </c>
      <c r="E10" t="s">
        <v>62</v>
      </c>
    </row>
    <row r="11" spans="1:5" x14ac:dyDescent="0.25">
      <c r="A11">
        <v>7</v>
      </c>
      <c r="C11" s="2">
        <v>0.35</v>
      </c>
      <c r="E11" t="s">
        <v>64</v>
      </c>
    </row>
    <row r="12" spans="1:5" x14ac:dyDescent="0.25">
      <c r="C12" s="2">
        <v>0.4</v>
      </c>
    </row>
    <row r="13" spans="1:5" x14ac:dyDescent="0.25">
      <c r="C13" s="2">
        <v>0.45</v>
      </c>
    </row>
    <row r="14" spans="1:5" x14ac:dyDescent="0.25">
      <c r="C14" s="2">
        <v>0.5</v>
      </c>
    </row>
    <row r="15" spans="1:5" x14ac:dyDescent="0.25">
      <c r="A15" s="1" t="s">
        <v>51</v>
      </c>
      <c r="C15" s="2">
        <v>0.55000000000000004</v>
      </c>
    </row>
    <row r="16" spans="1:5" x14ac:dyDescent="0.25">
      <c r="A16" t="s">
        <v>52</v>
      </c>
      <c r="C16" s="2">
        <v>0.6</v>
      </c>
    </row>
    <row r="17" spans="1:4" x14ac:dyDescent="0.25">
      <c r="A17" t="s">
        <v>53</v>
      </c>
      <c r="C17" s="2">
        <v>0.65</v>
      </c>
    </row>
    <row r="18" spans="1:4" x14ac:dyDescent="0.25">
      <c r="C18" s="2">
        <v>0.7</v>
      </c>
    </row>
    <row r="19" spans="1:4" x14ac:dyDescent="0.25">
      <c r="C19" s="2">
        <v>0.75</v>
      </c>
    </row>
    <row r="20" spans="1:4" x14ac:dyDescent="0.25">
      <c r="C20" s="2">
        <v>0.8</v>
      </c>
    </row>
    <row r="21" spans="1:4" x14ac:dyDescent="0.25">
      <c r="C21" s="2">
        <v>0.85</v>
      </c>
    </row>
    <row r="22" spans="1:4" x14ac:dyDescent="0.25">
      <c r="C22" s="2">
        <v>0.9</v>
      </c>
    </row>
    <row r="23" spans="1:4" x14ac:dyDescent="0.25">
      <c r="C23" s="2">
        <v>0.95</v>
      </c>
    </row>
    <row r="24" spans="1:4" x14ac:dyDescent="0.25">
      <c r="C24" s="2">
        <v>1</v>
      </c>
    </row>
    <row r="25" spans="1:4" x14ac:dyDescent="0.25">
      <c r="A25" s="1" t="s">
        <v>56</v>
      </c>
    </row>
    <row r="26" spans="1:4" x14ac:dyDescent="0.25">
      <c r="A26" t="s">
        <v>57</v>
      </c>
    </row>
    <row r="27" spans="1:4" x14ac:dyDescent="0.25">
      <c r="A27" t="s">
        <v>58</v>
      </c>
    </row>
    <row r="29" spans="1:4" x14ac:dyDescent="0.25">
      <c r="A29" s="1" t="s">
        <v>40</v>
      </c>
      <c r="D29" t="s">
        <v>87</v>
      </c>
    </row>
    <row r="30" spans="1:4" x14ac:dyDescent="0.25">
      <c r="A30" s="3">
        <v>1</v>
      </c>
      <c r="D30" s="25" t="s">
        <v>88</v>
      </c>
    </row>
    <row r="31" spans="1:4" x14ac:dyDescent="0.25">
      <c r="A31" s="3">
        <v>1.5</v>
      </c>
      <c r="D31" s="25"/>
    </row>
    <row r="32" spans="1:4" x14ac:dyDescent="0.25">
      <c r="A32" s="3">
        <v>2</v>
      </c>
    </row>
    <row r="33" spans="1:1" x14ac:dyDescent="0.25">
      <c r="A33" s="3">
        <v>2.5</v>
      </c>
    </row>
    <row r="34" spans="1:1" x14ac:dyDescent="0.25">
      <c r="A34" s="3">
        <v>3</v>
      </c>
    </row>
    <row r="35" spans="1:1" x14ac:dyDescent="0.25">
      <c r="A35" s="3">
        <v>3.5</v>
      </c>
    </row>
    <row r="36" spans="1:1" x14ac:dyDescent="0.25">
      <c r="A36" s="3">
        <v>4</v>
      </c>
    </row>
    <row r="37" spans="1:1" x14ac:dyDescent="0.25">
      <c r="A37" s="3">
        <v>4.5</v>
      </c>
    </row>
    <row r="38" spans="1:1" x14ac:dyDescent="0.25">
      <c r="A38" s="3">
        <v>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P170"/>
  <sheetViews>
    <sheetView view="pageLayout" zoomScaleNormal="139" workbookViewId="0">
      <selection activeCell="G2" sqref="G2"/>
    </sheetView>
  </sheetViews>
  <sheetFormatPr baseColWidth="10" defaultColWidth="11.44140625" defaultRowHeight="14.4" x14ac:dyDescent="0.3"/>
  <cols>
    <col min="1" max="1" width="11.44140625" style="5"/>
    <col min="2" max="2" width="16" style="5" customWidth="1"/>
    <col min="3" max="3" width="18.33203125" style="5" customWidth="1"/>
    <col min="4" max="4" width="15.6640625" style="6" customWidth="1"/>
    <col min="5" max="5" width="7" style="5" customWidth="1"/>
    <col min="6" max="6" width="13.6640625" style="5" customWidth="1"/>
    <col min="7" max="7" width="12.44140625" style="5" customWidth="1"/>
    <col min="8" max="8" width="11.88671875" style="5" bestFit="1" customWidth="1"/>
    <col min="9" max="16384" width="11.44140625" style="5"/>
  </cols>
  <sheetData>
    <row r="1" spans="1:16" ht="15.6" x14ac:dyDescent="0.3">
      <c r="B1" s="4" t="s">
        <v>71</v>
      </c>
      <c r="C1" s="47">
        <f>4*12*5</f>
        <v>240</v>
      </c>
      <c r="D1" s="46" t="s">
        <v>114</v>
      </c>
      <c r="F1" s="5">
        <f>150*4</f>
        <v>600</v>
      </c>
      <c r="G1" s="45" t="s">
        <v>116</v>
      </c>
      <c r="I1" s="47">
        <f>+(10*135+2*145)/12</f>
        <v>136.66666666666666</v>
      </c>
      <c r="J1" s="47" t="s">
        <v>111</v>
      </c>
    </row>
    <row r="2" spans="1:16" ht="15.6" x14ac:dyDescent="0.3">
      <c r="B2" s="7"/>
      <c r="C2" s="49" t="s">
        <v>113</v>
      </c>
      <c r="F2" s="5">
        <f>47.15*4</f>
        <v>188.6</v>
      </c>
      <c r="G2" s="45" t="s">
        <v>110</v>
      </c>
    </row>
    <row r="3" spans="1:16" x14ac:dyDescent="0.3">
      <c r="C3" s="8" t="s">
        <v>66</v>
      </c>
      <c r="G3" s="45" t="s">
        <v>112</v>
      </c>
    </row>
    <row r="4" spans="1:16" ht="57.6" x14ac:dyDescent="0.3">
      <c r="B4" s="9" t="s">
        <v>67</v>
      </c>
      <c r="C4" s="10" t="s">
        <v>68</v>
      </c>
      <c r="D4" s="19" t="s">
        <v>72</v>
      </c>
      <c r="F4" s="16">
        <f>+F1-F2</f>
        <v>411.4</v>
      </c>
      <c r="G4" s="48" t="s">
        <v>117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</row>
    <row r="5" spans="1:16" x14ac:dyDescent="0.3">
      <c r="B5" s="5">
        <v>60000</v>
      </c>
      <c r="C5" s="20">
        <v>80</v>
      </c>
      <c r="H5" s="12">
        <v>0.2</v>
      </c>
      <c r="I5" s="12">
        <v>0.3</v>
      </c>
      <c r="J5" s="12">
        <v>0.4</v>
      </c>
      <c r="K5" s="12">
        <v>0.5</v>
      </c>
      <c r="L5" s="12">
        <v>0.6</v>
      </c>
      <c r="M5" s="12">
        <v>0.7</v>
      </c>
      <c r="N5" s="12">
        <v>0.8</v>
      </c>
      <c r="O5" s="12">
        <v>0.9</v>
      </c>
      <c r="P5" s="12">
        <v>1</v>
      </c>
    </row>
    <row r="6" spans="1:16" s="16" customFormat="1" ht="27.75" customHeight="1" x14ac:dyDescent="0.3">
      <c r="A6" s="22">
        <f>IF(Selbstdeklaration!F76&lt;B7,F7/20*Selbstdeklaration!$F$77,0)</f>
        <v>0</v>
      </c>
      <c r="B6" s="13" t="s">
        <v>70</v>
      </c>
      <c r="C6" s="14" t="s">
        <v>104</v>
      </c>
      <c r="D6" s="50" t="s">
        <v>115</v>
      </c>
      <c r="G6" s="5"/>
    </row>
    <row r="7" spans="1:16" x14ac:dyDescent="0.3">
      <c r="A7" s="22">
        <f>IF(Selbstdeklaration!$F$76=B7,F7/20*Selbstdeklaration!$F$77,0)</f>
        <v>0</v>
      </c>
      <c r="B7" s="16">
        <f>+B5</f>
        <v>60000</v>
      </c>
      <c r="C7" s="18">
        <f>+C5</f>
        <v>80</v>
      </c>
      <c r="D7" s="17">
        <f t="shared" ref="D7" si="0">C5/B5</f>
        <v>1.3333333333333333E-3</v>
      </c>
      <c r="F7" s="18">
        <f>+$C$87-C7</f>
        <v>331.4</v>
      </c>
      <c r="H7" s="18">
        <f t="shared" ref="H7:H38" si="1">ROUND($F$4-C7,1)</f>
        <v>331.4</v>
      </c>
      <c r="I7" s="18">
        <f t="shared" ref="I7:I38" si="2">ROUND($F$4*1.5-C7*1.5,1)</f>
        <v>497.1</v>
      </c>
      <c r="J7" s="18">
        <f t="shared" ref="J7:J38" si="3">ROUND($F$4*2-C7*2,1)</f>
        <v>662.8</v>
      </c>
      <c r="K7" s="18">
        <f t="shared" ref="K7:K38" si="4">ROUND($F$4*2.5-C7*2.5,1)</f>
        <v>828.5</v>
      </c>
      <c r="L7" s="18">
        <f t="shared" ref="L7:L38" si="5">ROUND($F$4*3-C7*3,1)</f>
        <v>994.2</v>
      </c>
      <c r="M7" s="18">
        <f t="shared" ref="M7:M38" si="6">ROUND($F$4*3.5-C7*3.5,1)</f>
        <v>1159.9000000000001</v>
      </c>
      <c r="N7" s="18">
        <f t="shared" ref="N7:N38" si="7">ROUND($F$4*4-C7*4,1)</f>
        <v>1325.6</v>
      </c>
      <c r="O7" s="18">
        <f t="shared" ref="O7:O38" si="8">ROUND($F$4*4.5-C7*4.5,1)</f>
        <v>1491.3</v>
      </c>
      <c r="P7" s="18">
        <f t="shared" ref="P7:P38" si="9">ROUND($F$4*5-C7*5,1)</f>
        <v>1657</v>
      </c>
    </row>
    <row r="8" spans="1:16" x14ac:dyDescent="0.3">
      <c r="A8" s="22">
        <f>IF(Selbstdeklaration!$F$76=B8,F8/20*Selbstdeklaration!$F$77,0)</f>
        <v>0</v>
      </c>
      <c r="B8" s="5">
        <v>60500</v>
      </c>
      <c r="C8" s="18">
        <f>+B8*D8</f>
        <v>82.769545833333325</v>
      </c>
      <c r="D8" s="17">
        <f>+D7+($D$87-$D$7)/40000*500</f>
        <v>1.3680916666666666E-3</v>
      </c>
      <c r="F8" s="18">
        <f t="shared" ref="F8:F71" si="10">+$C$87-C8</f>
        <v>328.63045416666665</v>
      </c>
      <c r="H8" s="18">
        <f t="shared" si="1"/>
        <v>328.6</v>
      </c>
      <c r="I8" s="18">
        <f t="shared" si="2"/>
        <v>492.9</v>
      </c>
      <c r="J8" s="18">
        <f t="shared" si="3"/>
        <v>657.3</v>
      </c>
      <c r="K8" s="18">
        <f t="shared" si="4"/>
        <v>821.6</v>
      </c>
      <c r="L8" s="18">
        <f t="shared" si="5"/>
        <v>985.9</v>
      </c>
      <c r="M8" s="18">
        <f t="shared" si="6"/>
        <v>1150.2</v>
      </c>
      <c r="N8" s="18">
        <f t="shared" si="7"/>
        <v>1314.5</v>
      </c>
      <c r="O8" s="18">
        <f t="shared" si="8"/>
        <v>1478.8</v>
      </c>
      <c r="P8" s="18">
        <f t="shared" si="9"/>
        <v>1643.2</v>
      </c>
    </row>
    <row r="9" spans="1:16" x14ac:dyDescent="0.3">
      <c r="A9" s="22">
        <f>IF(Selbstdeklaration!$F$76=B9,F9/20*Selbstdeklaration!$F$77,0)</f>
        <v>0</v>
      </c>
      <c r="B9" s="5">
        <v>61000</v>
      </c>
      <c r="C9" s="18">
        <f t="shared" ref="C9:C72" si="11">+B9*D9</f>
        <v>85.573849999999993</v>
      </c>
      <c r="D9" s="17">
        <f t="shared" ref="D9:D72" si="12">+D8+($D$87-$D$7)/40000*500</f>
        <v>1.40285E-3</v>
      </c>
      <c r="F9" s="18">
        <f t="shared" si="10"/>
        <v>325.82614999999998</v>
      </c>
      <c r="H9" s="18">
        <f t="shared" si="1"/>
        <v>325.8</v>
      </c>
      <c r="I9" s="18">
        <f t="shared" si="2"/>
        <v>488.7</v>
      </c>
      <c r="J9" s="18">
        <f t="shared" si="3"/>
        <v>651.70000000000005</v>
      </c>
      <c r="K9" s="18">
        <f t="shared" si="4"/>
        <v>814.6</v>
      </c>
      <c r="L9" s="18">
        <f t="shared" si="5"/>
        <v>977.5</v>
      </c>
      <c r="M9" s="18">
        <f t="shared" si="6"/>
        <v>1140.4000000000001</v>
      </c>
      <c r="N9" s="18">
        <f t="shared" si="7"/>
        <v>1303.3</v>
      </c>
      <c r="O9" s="18">
        <f t="shared" si="8"/>
        <v>1466.2</v>
      </c>
      <c r="P9" s="18">
        <f t="shared" si="9"/>
        <v>1629.1</v>
      </c>
    </row>
    <row r="10" spans="1:16" x14ac:dyDescent="0.3">
      <c r="A10" s="22">
        <f>IF(Selbstdeklaration!$F$76=B10,F10/20*Selbstdeklaration!$F$77,0)</f>
        <v>0</v>
      </c>
      <c r="B10" s="5">
        <v>61500</v>
      </c>
      <c r="C10" s="18">
        <f t="shared" si="11"/>
        <v>88.412912500000004</v>
      </c>
      <c r="D10" s="17">
        <f t="shared" si="12"/>
        <v>1.4376083333333333E-3</v>
      </c>
      <c r="F10" s="18">
        <f t="shared" si="10"/>
        <v>322.98708749999997</v>
      </c>
      <c r="H10" s="18">
        <f t="shared" si="1"/>
        <v>323</v>
      </c>
      <c r="I10" s="18">
        <f t="shared" si="2"/>
        <v>484.5</v>
      </c>
      <c r="J10" s="18">
        <f t="shared" si="3"/>
        <v>646</v>
      </c>
      <c r="K10" s="18">
        <f t="shared" si="4"/>
        <v>807.5</v>
      </c>
      <c r="L10" s="18">
        <f t="shared" si="5"/>
        <v>969</v>
      </c>
      <c r="M10" s="18">
        <f t="shared" si="6"/>
        <v>1130.5</v>
      </c>
      <c r="N10" s="18">
        <f t="shared" si="7"/>
        <v>1291.9000000000001</v>
      </c>
      <c r="O10" s="18">
        <f t="shared" si="8"/>
        <v>1453.4</v>
      </c>
      <c r="P10" s="18">
        <f t="shared" si="9"/>
        <v>1614.9</v>
      </c>
    </row>
    <row r="11" spans="1:16" x14ac:dyDescent="0.3">
      <c r="A11" s="22">
        <f>IF(Selbstdeklaration!$F$76=B11,F11/20*Selbstdeklaration!$F$77,0)</f>
        <v>0</v>
      </c>
      <c r="B11" s="16">
        <v>62000</v>
      </c>
      <c r="C11" s="18">
        <f t="shared" si="11"/>
        <v>91.286733333333331</v>
      </c>
      <c r="D11" s="17">
        <f t="shared" si="12"/>
        <v>1.4723666666666667E-3</v>
      </c>
      <c r="F11" s="18">
        <f t="shared" si="10"/>
        <v>320.11326666666662</v>
      </c>
      <c r="H11" s="18">
        <f t="shared" si="1"/>
        <v>320.10000000000002</v>
      </c>
      <c r="I11" s="18">
        <f t="shared" si="2"/>
        <v>480.2</v>
      </c>
      <c r="J11" s="18">
        <f t="shared" si="3"/>
        <v>640.20000000000005</v>
      </c>
      <c r="K11" s="18">
        <f t="shared" si="4"/>
        <v>800.3</v>
      </c>
      <c r="L11" s="18">
        <f t="shared" si="5"/>
        <v>960.3</v>
      </c>
      <c r="M11" s="18">
        <f t="shared" si="6"/>
        <v>1120.4000000000001</v>
      </c>
      <c r="N11" s="18">
        <f t="shared" si="7"/>
        <v>1280.5</v>
      </c>
      <c r="O11" s="18">
        <f t="shared" si="8"/>
        <v>1440.5</v>
      </c>
      <c r="P11" s="18">
        <f t="shared" si="9"/>
        <v>1600.6</v>
      </c>
    </row>
    <row r="12" spans="1:16" x14ac:dyDescent="0.3">
      <c r="A12" s="22">
        <f>IF(Selbstdeklaration!$F$76=B12,F12/20*Selbstdeklaration!$F$77,0)</f>
        <v>0</v>
      </c>
      <c r="B12" s="5">
        <v>62500</v>
      </c>
      <c r="C12" s="18">
        <f t="shared" si="11"/>
        <v>94.1953125</v>
      </c>
      <c r="D12" s="17">
        <f t="shared" si="12"/>
        <v>1.507125E-3</v>
      </c>
      <c r="F12" s="18">
        <f t="shared" si="10"/>
        <v>317.20468749999998</v>
      </c>
      <c r="H12" s="18">
        <f t="shared" si="1"/>
        <v>317.2</v>
      </c>
      <c r="I12" s="18">
        <f t="shared" si="2"/>
        <v>475.8</v>
      </c>
      <c r="J12" s="18">
        <f t="shared" si="3"/>
        <v>634.4</v>
      </c>
      <c r="K12" s="18">
        <f t="shared" si="4"/>
        <v>793</v>
      </c>
      <c r="L12" s="18">
        <f t="shared" si="5"/>
        <v>951.6</v>
      </c>
      <c r="M12" s="18">
        <f t="shared" si="6"/>
        <v>1110.2</v>
      </c>
      <c r="N12" s="18">
        <f t="shared" si="7"/>
        <v>1268.8</v>
      </c>
      <c r="O12" s="18">
        <f t="shared" si="8"/>
        <v>1427.4</v>
      </c>
      <c r="P12" s="18">
        <f t="shared" si="9"/>
        <v>1586</v>
      </c>
    </row>
    <row r="13" spans="1:16" x14ac:dyDescent="0.3">
      <c r="A13" s="22">
        <f>IF(Selbstdeklaration!$F$76=B13,F13/20*Selbstdeklaration!$F$77,0)</f>
        <v>0</v>
      </c>
      <c r="B13" s="5">
        <v>63000</v>
      </c>
      <c r="C13" s="18">
        <f t="shared" si="11"/>
        <v>97.138649999999998</v>
      </c>
      <c r="D13" s="17">
        <f t="shared" si="12"/>
        <v>1.5418833333333333E-3</v>
      </c>
      <c r="F13" s="18">
        <f t="shared" si="10"/>
        <v>314.26134999999999</v>
      </c>
      <c r="H13" s="18">
        <f t="shared" si="1"/>
        <v>314.3</v>
      </c>
      <c r="I13" s="18">
        <f t="shared" si="2"/>
        <v>471.4</v>
      </c>
      <c r="J13" s="18">
        <f t="shared" si="3"/>
        <v>628.5</v>
      </c>
      <c r="K13" s="18">
        <f t="shared" si="4"/>
        <v>785.7</v>
      </c>
      <c r="L13" s="18">
        <f t="shared" si="5"/>
        <v>942.8</v>
      </c>
      <c r="M13" s="18">
        <f t="shared" si="6"/>
        <v>1099.9000000000001</v>
      </c>
      <c r="N13" s="18">
        <f t="shared" si="7"/>
        <v>1257</v>
      </c>
      <c r="O13" s="18">
        <f t="shared" si="8"/>
        <v>1414.2</v>
      </c>
      <c r="P13" s="18">
        <f t="shared" si="9"/>
        <v>1571.3</v>
      </c>
    </row>
    <row r="14" spans="1:16" x14ac:dyDescent="0.3">
      <c r="A14" s="22">
        <f>IF(Selbstdeklaration!$F$76=B14,F14/20*Selbstdeklaration!$F$77,0)</f>
        <v>0</v>
      </c>
      <c r="B14" s="5">
        <v>63500</v>
      </c>
      <c r="C14" s="18">
        <f t="shared" si="11"/>
        <v>100.11674583333334</v>
      </c>
      <c r="D14" s="17">
        <f t="shared" si="12"/>
        <v>1.5766416666666667E-3</v>
      </c>
      <c r="F14" s="18">
        <f t="shared" si="10"/>
        <v>311.28325416666667</v>
      </c>
      <c r="H14" s="18">
        <f t="shared" si="1"/>
        <v>311.3</v>
      </c>
      <c r="I14" s="18">
        <f t="shared" si="2"/>
        <v>466.9</v>
      </c>
      <c r="J14" s="18">
        <f t="shared" si="3"/>
        <v>622.6</v>
      </c>
      <c r="K14" s="18">
        <f t="shared" si="4"/>
        <v>778.2</v>
      </c>
      <c r="L14" s="18">
        <f t="shared" si="5"/>
        <v>933.8</v>
      </c>
      <c r="M14" s="18">
        <f t="shared" si="6"/>
        <v>1089.5</v>
      </c>
      <c r="N14" s="18">
        <f t="shared" si="7"/>
        <v>1245.0999999999999</v>
      </c>
      <c r="O14" s="18">
        <f t="shared" si="8"/>
        <v>1400.8</v>
      </c>
      <c r="P14" s="18">
        <f t="shared" si="9"/>
        <v>1556.4</v>
      </c>
    </row>
    <row r="15" spans="1:16" x14ac:dyDescent="0.3">
      <c r="A15" s="22">
        <f>IF(Selbstdeklaration!$F$76=B15,F15/20*Selbstdeklaration!$F$77,0)</f>
        <v>0</v>
      </c>
      <c r="B15" s="16">
        <v>64000</v>
      </c>
      <c r="C15" s="18">
        <f t="shared" si="11"/>
        <v>103.1296</v>
      </c>
      <c r="D15" s="17">
        <f t="shared" si="12"/>
        <v>1.6114E-3</v>
      </c>
      <c r="F15" s="18">
        <f t="shared" si="10"/>
        <v>308.2704</v>
      </c>
      <c r="H15" s="18">
        <f t="shared" si="1"/>
        <v>308.3</v>
      </c>
      <c r="I15" s="18">
        <f t="shared" si="2"/>
        <v>462.4</v>
      </c>
      <c r="J15" s="18">
        <f t="shared" si="3"/>
        <v>616.5</v>
      </c>
      <c r="K15" s="18">
        <f t="shared" si="4"/>
        <v>770.7</v>
      </c>
      <c r="L15" s="18">
        <f t="shared" si="5"/>
        <v>924.8</v>
      </c>
      <c r="M15" s="18">
        <f t="shared" si="6"/>
        <v>1078.9000000000001</v>
      </c>
      <c r="N15" s="18">
        <f t="shared" si="7"/>
        <v>1233.0999999999999</v>
      </c>
      <c r="O15" s="18">
        <f t="shared" si="8"/>
        <v>1387.2</v>
      </c>
      <c r="P15" s="18">
        <f t="shared" si="9"/>
        <v>1541.4</v>
      </c>
    </row>
    <row r="16" spans="1:16" x14ac:dyDescent="0.3">
      <c r="A16" s="22">
        <f>IF(Selbstdeklaration!$F$76=B16,F16/20*Selbstdeklaration!$F$77,0)</f>
        <v>0</v>
      </c>
      <c r="B16" s="5">
        <v>64500</v>
      </c>
      <c r="C16" s="18">
        <f t="shared" si="11"/>
        <v>106.1772125</v>
      </c>
      <c r="D16" s="17">
        <f t="shared" si="12"/>
        <v>1.6461583333333334E-3</v>
      </c>
      <c r="F16" s="18">
        <f t="shared" si="10"/>
        <v>305.22278749999998</v>
      </c>
      <c r="H16" s="18">
        <f t="shared" si="1"/>
        <v>305.2</v>
      </c>
      <c r="I16" s="18">
        <f t="shared" si="2"/>
        <v>457.8</v>
      </c>
      <c r="J16" s="18">
        <f t="shared" si="3"/>
        <v>610.4</v>
      </c>
      <c r="K16" s="18">
        <f t="shared" si="4"/>
        <v>763.1</v>
      </c>
      <c r="L16" s="18">
        <f t="shared" si="5"/>
        <v>915.7</v>
      </c>
      <c r="M16" s="18">
        <f t="shared" si="6"/>
        <v>1068.3</v>
      </c>
      <c r="N16" s="18">
        <f t="shared" si="7"/>
        <v>1220.9000000000001</v>
      </c>
      <c r="O16" s="18">
        <f t="shared" si="8"/>
        <v>1373.5</v>
      </c>
      <c r="P16" s="18">
        <f t="shared" si="9"/>
        <v>1526.1</v>
      </c>
    </row>
    <row r="17" spans="1:16" x14ac:dyDescent="0.3">
      <c r="A17" s="22">
        <f>IF(Selbstdeklaration!$F$76=B17,F17/20*Selbstdeklaration!$F$77,0)</f>
        <v>0</v>
      </c>
      <c r="B17" s="5">
        <v>65000</v>
      </c>
      <c r="C17" s="18">
        <f t="shared" si="11"/>
        <v>109.25958333333334</v>
      </c>
      <c r="D17" s="17">
        <f t="shared" si="12"/>
        <v>1.6809166666666667E-3</v>
      </c>
      <c r="F17" s="18">
        <f t="shared" si="10"/>
        <v>302.14041666666662</v>
      </c>
      <c r="H17" s="18">
        <f t="shared" si="1"/>
        <v>302.10000000000002</v>
      </c>
      <c r="I17" s="18">
        <f t="shared" si="2"/>
        <v>453.2</v>
      </c>
      <c r="J17" s="18">
        <f t="shared" si="3"/>
        <v>604.29999999999995</v>
      </c>
      <c r="K17" s="18">
        <f t="shared" si="4"/>
        <v>755.4</v>
      </c>
      <c r="L17" s="18">
        <f t="shared" si="5"/>
        <v>906.4</v>
      </c>
      <c r="M17" s="18">
        <f t="shared" si="6"/>
        <v>1057.5</v>
      </c>
      <c r="N17" s="18">
        <f t="shared" si="7"/>
        <v>1208.5999999999999</v>
      </c>
      <c r="O17" s="18">
        <f t="shared" si="8"/>
        <v>1359.6</v>
      </c>
      <c r="P17" s="18">
        <f t="shared" si="9"/>
        <v>1510.7</v>
      </c>
    </row>
    <row r="18" spans="1:16" x14ac:dyDescent="0.3">
      <c r="A18" s="22">
        <f>IF(Selbstdeklaration!$F$76=B18,F18/20*Selbstdeklaration!$F$77,0)</f>
        <v>0</v>
      </c>
      <c r="B18" s="5">
        <v>65500</v>
      </c>
      <c r="C18" s="18">
        <f t="shared" si="11"/>
        <v>112.37671250000001</v>
      </c>
      <c r="D18" s="17">
        <f t="shared" si="12"/>
        <v>1.7156750000000001E-3</v>
      </c>
      <c r="F18" s="18">
        <f t="shared" si="10"/>
        <v>299.02328749999998</v>
      </c>
      <c r="H18" s="18">
        <f t="shared" si="1"/>
        <v>299</v>
      </c>
      <c r="I18" s="18">
        <f t="shared" si="2"/>
        <v>448.5</v>
      </c>
      <c r="J18" s="18">
        <f t="shared" si="3"/>
        <v>598</v>
      </c>
      <c r="K18" s="18">
        <f t="shared" si="4"/>
        <v>747.6</v>
      </c>
      <c r="L18" s="18">
        <f t="shared" si="5"/>
        <v>897.1</v>
      </c>
      <c r="M18" s="18">
        <f t="shared" si="6"/>
        <v>1046.5999999999999</v>
      </c>
      <c r="N18" s="18">
        <f t="shared" si="7"/>
        <v>1196.0999999999999</v>
      </c>
      <c r="O18" s="18">
        <f t="shared" si="8"/>
        <v>1345.6</v>
      </c>
      <c r="P18" s="18">
        <f t="shared" si="9"/>
        <v>1495.1</v>
      </c>
    </row>
    <row r="19" spans="1:16" x14ac:dyDescent="0.3">
      <c r="A19" s="22">
        <f>IF(Selbstdeklaration!$F$76=B19,F19/20*Selbstdeklaration!$F$77,0)</f>
        <v>0</v>
      </c>
      <c r="B19" s="16">
        <v>66000</v>
      </c>
      <c r="C19" s="18">
        <f t="shared" si="11"/>
        <v>115.5286</v>
      </c>
      <c r="D19" s="17">
        <f t="shared" si="12"/>
        <v>1.7504333333333334E-3</v>
      </c>
      <c r="F19" s="18">
        <f t="shared" si="10"/>
        <v>295.87139999999999</v>
      </c>
      <c r="H19" s="18">
        <f t="shared" si="1"/>
        <v>295.89999999999998</v>
      </c>
      <c r="I19" s="18">
        <f t="shared" si="2"/>
        <v>443.8</v>
      </c>
      <c r="J19" s="18">
        <f t="shared" si="3"/>
        <v>591.70000000000005</v>
      </c>
      <c r="K19" s="18">
        <f t="shared" si="4"/>
        <v>739.7</v>
      </c>
      <c r="L19" s="18">
        <f t="shared" si="5"/>
        <v>887.6</v>
      </c>
      <c r="M19" s="18">
        <f t="shared" si="6"/>
        <v>1035.5</v>
      </c>
      <c r="N19" s="18">
        <f t="shared" si="7"/>
        <v>1183.5</v>
      </c>
      <c r="O19" s="18">
        <f t="shared" si="8"/>
        <v>1331.4</v>
      </c>
      <c r="P19" s="18">
        <f t="shared" si="9"/>
        <v>1479.4</v>
      </c>
    </row>
    <row r="20" spans="1:16" x14ac:dyDescent="0.3">
      <c r="A20" s="22">
        <f>IF(Selbstdeklaration!$F$76=B20,F20/20*Selbstdeklaration!$F$77,0)</f>
        <v>0</v>
      </c>
      <c r="B20" s="5">
        <v>66500</v>
      </c>
      <c r="C20" s="18">
        <f t="shared" si="11"/>
        <v>118.71524583333334</v>
      </c>
      <c r="D20" s="17">
        <f t="shared" si="12"/>
        <v>1.7851916666666667E-3</v>
      </c>
      <c r="F20" s="18">
        <f t="shared" si="10"/>
        <v>292.68475416666661</v>
      </c>
      <c r="H20" s="18">
        <f t="shared" si="1"/>
        <v>292.7</v>
      </c>
      <c r="I20" s="18">
        <f t="shared" si="2"/>
        <v>439</v>
      </c>
      <c r="J20" s="18">
        <f t="shared" si="3"/>
        <v>585.4</v>
      </c>
      <c r="K20" s="18">
        <f t="shared" si="4"/>
        <v>731.7</v>
      </c>
      <c r="L20" s="18">
        <f t="shared" si="5"/>
        <v>878.1</v>
      </c>
      <c r="M20" s="18">
        <f t="shared" si="6"/>
        <v>1024.4000000000001</v>
      </c>
      <c r="N20" s="18">
        <f t="shared" si="7"/>
        <v>1170.7</v>
      </c>
      <c r="O20" s="18">
        <f t="shared" si="8"/>
        <v>1317.1</v>
      </c>
      <c r="P20" s="18">
        <f t="shared" si="9"/>
        <v>1463.4</v>
      </c>
    </row>
    <row r="21" spans="1:16" x14ac:dyDescent="0.3">
      <c r="A21" s="22">
        <f>IF(Selbstdeklaration!$F$76=B21,F21/20*Selbstdeklaration!$F$77,0)</f>
        <v>0</v>
      </c>
      <c r="B21" s="5">
        <v>67000</v>
      </c>
      <c r="C21" s="18">
        <f t="shared" si="11"/>
        <v>121.93665</v>
      </c>
      <c r="D21" s="17">
        <f t="shared" si="12"/>
        <v>1.8199500000000001E-3</v>
      </c>
      <c r="F21" s="18">
        <f t="shared" si="10"/>
        <v>289.46334999999999</v>
      </c>
      <c r="H21" s="18">
        <f t="shared" si="1"/>
        <v>289.5</v>
      </c>
      <c r="I21" s="18">
        <f t="shared" si="2"/>
        <v>434.2</v>
      </c>
      <c r="J21" s="18">
        <f t="shared" si="3"/>
        <v>578.9</v>
      </c>
      <c r="K21" s="18">
        <f t="shared" si="4"/>
        <v>723.7</v>
      </c>
      <c r="L21" s="18">
        <f t="shared" si="5"/>
        <v>868.4</v>
      </c>
      <c r="M21" s="18">
        <f t="shared" si="6"/>
        <v>1013.1</v>
      </c>
      <c r="N21" s="18">
        <f t="shared" si="7"/>
        <v>1157.9000000000001</v>
      </c>
      <c r="O21" s="18">
        <f t="shared" si="8"/>
        <v>1302.5999999999999</v>
      </c>
      <c r="P21" s="18">
        <f t="shared" si="9"/>
        <v>1447.3</v>
      </c>
    </row>
    <row r="22" spans="1:16" x14ac:dyDescent="0.3">
      <c r="A22" s="22">
        <f>IF(Selbstdeklaration!$F$76=B22,F22/20*Selbstdeklaration!$F$77,0)</f>
        <v>0</v>
      </c>
      <c r="B22" s="5">
        <v>67500</v>
      </c>
      <c r="C22" s="18">
        <f t="shared" si="11"/>
        <v>125.1928125</v>
      </c>
      <c r="D22" s="17">
        <f t="shared" si="12"/>
        <v>1.8547083333333334E-3</v>
      </c>
      <c r="F22" s="18">
        <f t="shared" si="10"/>
        <v>286.20718749999997</v>
      </c>
      <c r="H22" s="18">
        <f t="shared" si="1"/>
        <v>286.2</v>
      </c>
      <c r="I22" s="18">
        <f t="shared" si="2"/>
        <v>429.3</v>
      </c>
      <c r="J22" s="18">
        <f t="shared" si="3"/>
        <v>572.4</v>
      </c>
      <c r="K22" s="18">
        <f t="shared" si="4"/>
        <v>715.5</v>
      </c>
      <c r="L22" s="18">
        <f t="shared" si="5"/>
        <v>858.6</v>
      </c>
      <c r="M22" s="18">
        <f t="shared" si="6"/>
        <v>1001.7</v>
      </c>
      <c r="N22" s="18">
        <f t="shared" si="7"/>
        <v>1144.8</v>
      </c>
      <c r="O22" s="18">
        <f t="shared" si="8"/>
        <v>1287.9000000000001</v>
      </c>
      <c r="P22" s="18">
        <f t="shared" si="9"/>
        <v>1431</v>
      </c>
    </row>
    <row r="23" spans="1:16" x14ac:dyDescent="0.3">
      <c r="A23" s="22">
        <f>IF(Selbstdeklaration!$F$76=B23,F23/20*Selbstdeklaration!$F$77,0)</f>
        <v>0</v>
      </c>
      <c r="B23" s="5">
        <v>68000</v>
      </c>
      <c r="C23" s="18">
        <f t="shared" si="11"/>
        <v>128.48373333333333</v>
      </c>
      <c r="D23" s="17">
        <f t="shared" si="12"/>
        <v>1.8894666666666668E-3</v>
      </c>
      <c r="F23" s="18">
        <f t="shared" si="10"/>
        <v>282.91626666666662</v>
      </c>
      <c r="G23" s="18"/>
      <c r="H23" s="18">
        <f t="shared" si="1"/>
        <v>282.89999999999998</v>
      </c>
      <c r="I23" s="18">
        <f t="shared" si="2"/>
        <v>424.4</v>
      </c>
      <c r="J23" s="18">
        <f t="shared" si="3"/>
        <v>565.79999999999995</v>
      </c>
      <c r="K23" s="18">
        <f t="shared" si="4"/>
        <v>707.3</v>
      </c>
      <c r="L23" s="18">
        <f t="shared" si="5"/>
        <v>848.7</v>
      </c>
      <c r="M23" s="18">
        <f t="shared" si="6"/>
        <v>990.2</v>
      </c>
      <c r="N23" s="18">
        <f t="shared" si="7"/>
        <v>1131.7</v>
      </c>
      <c r="O23" s="18">
        <f t="shared" si="8"/>
        <v>1273.0999999999999</v>
      </c>
      <c r="P23" s="18">
        <f t="shared" si="9"/>
        <v>1414.6</v>
      </c>
    </row>
    <row r="24" spans="1:16" x14ac:dyDescent="0.3">
      <c r="A24" s="22">
        <f>IF(Selbstdeklaration!$F$76=B24,F24/20*Selbstdeklaration!$F$77,0)</f>
        <v>0</v>
      </c>
      <c r="B24" s="16">
        <v>68500</v>
      </c>
      <c r="C24" s="18">
        <f t="shared" si="11"/>
        <v>131.80941250000001</v>
      </c>
      <c r="D24" s="17">
        <f t="shared" si="12"/>
        <v>1.9242250000000001E-3</v>
      </c>
      <c r="F24" s="18">
        <f t="shared" si="10"/>
        <v>279.59058749999997</v>
      </c>
      <c r="G24" s="18"/>
      <c r="H24" s="18">
        <f t="shared" si="1"/>
        <v>279.60000000000002</v>
      </c>
      <c r="I24" s="18">
        <f t="shared" si="2"/>
        <v>419.4</v>
      </c>
      <c r="J24" s="18">
        <f t="shared" si="3"/>
        <v>559.20000000000005</v>
      </c>
      <c r="K24" s="18">
        <f t="shared" si="4"/>
        <v>699</v>
      </c>
      <c r="L24" s="18">
        <f t="shared" si="5"/>
        <v>838.8</v>
      </c>
      <c r="M24" s="18">
        <f t="shared" si="6"/>
        <v>978.6</v>
      </c>
      <c r="N24" s="18">
        <f t="shared" si="7"/>
        <v>1118.4000000000001</v>
      </c>
      <c r="O24" s="18">
        <f t="shared" si="8"/>
        <v>1258.2</v>
      </c>
      <c r="P24" s="18">
        <f t="shared" si="9"/>
        <v>1398</v>
      </c>
    </row>
    <row r="25" spans="1:16" x14ac:dyDescent="0.3">
      <c r="A25" s="22">
        <f>IF(Selbstdeklaration!$F$76=B25,F25/20*Selbstdeklaration!$F$77,0)</f>
        <v>0</v>
      </c>
      <c r="B25" s="5">
        <v>69000</v>
      </c>
      <c r="C25" s="18">
        <f t="shared" si="11"/>
        <v>135.16985</v>
      </c>
      <c r="D25" s="17">
        <f t="shared" si="12"/>
        <v>1.9589833333333332E-3</v>
      </c>
      <c r="F25" s="18">
        <f t="shared" si="10"/>
        <v>276.23014999999998</v>
      </c>
      <c r="G25" s="18"/>
      <c r="H25" s="18">
        <f t="shared" si="1"/>
        <v>276.2</v>
      </c>
      <c r="I25" s="18">
        <f t="shared" si="2"/>
        <v>414.3</v>
      </c>
      <c r="J25" s="18">
        <f t="shared" si="3"/>
        <v>552.5</v>
      </c>
      <c r="K25" s="18">
        <f t="shared" si="4"/>
        <v>690.6</v>
      </c>
      <c r="L25" s="18">
        <f t="shared" si="5"/>
        <v>828.7</v>
      </c>
      <c r="M25" s="18">
        <f t="shared" si="6"/>
        <v>966.8</v>
      </c>
      <c r="N25" s="18">
        <f t="shared" si="7"/>
        <v>1104.9000000000001</v>
      </c>
      <c r="O25" s="18">
        <f t="shared" si="8"/>
        <v>1243</v>
      </c>
      <c r="P25" s="18">
        <f t="shared" si="9"/>
        <v>1381.2</v>
      </c>
    </row>
    <row r="26" spans="1:16" x14ac:dyDescent="0.3">
      <c r="A26" s="22">
        <f>IF(Selbstdeklaration!$F$76=B26,F26/20*Selbstdeklaration!$F$77,0)</f>
        <v>0</v>
      </c>
      <c r="B26" s="5">
        <v>69500</v>
      </c>
      <c r="C26" s="18">
        <f t="shared" si="11"/>
        <v>138.56504583333333</v>
      </c>
      <c r="D26" s="17">
        <f t="shared" si="12"/>
        <v>1.9937416666666666E-3</v>
      </c>
      <c r="F26" s="18">
        <f t="shared" si="10"/>
        <v>272.83495416666665</v>
      </c>
      <c r="G26" s="18"/>
      <c r="H26" s="18">
        <f t="shared" si="1"/>
        <v>272.8</v>
      </c>
      <c r="I26" s="18">
        <f t="shared" si="2"/>
        <v>409.3</v>
      </c>
      <c r="J26" s="18">
        <f t="shared" si="3"/>
        <v>545.70000000000005</v>
      </c>
      <c r="K26" s="18">
        <f t="shared" si="4"/>
        <v>682.1</v>
      </c>
      <c r="L26" s="18">
        <f t="shared" si="5"/>
        <v>818.5</v>
      </c>
      <c r="M26" s="18">
        <f t="shared" si="6"/>
        <v>954.9</v>
      </c>
      <c r="N26" s="18">
        <f t="shared" si="7"/>
        <v>1091.3</v>
      </c>
      <c r="O26" s="18">
        <f t="shared" si="8"/>
        <v>1227.8</v>
      </c>
      <c r="P26" s="18">
        <f t="shared" si="9"/>
        <v>1364.2</v>
      </c>
    </row>
    <row r="27" spans="1:16" x14ac:dyDescent="0.3">
      <c r="A27" s="22">
        <f>IF(Selbstdeklaration!$F$76=B27,F27/20*Selbstdeklaration!$F$77,0)</f>
        <v>0</v>
      </c>
      <c r="B27" s="5">
        <v>70000</v>
      </c>
      <c r="C27" s="18">
        <f t="shared" si="11"/>
        <v>141.995</v>
      </c>
      <c r="D27" s="17">
        <f t="shared" si="12"/>
        <v>2.0284999999999999E-3</v>
      </c>
      <c r="F27" s="18">
        <f t="shared" si="10"/>
        <v>269.40499999999997</v>
      </c>
      <c r="H27" s="18">
        <f t="shared" si="1"/>
        <v>269.39999999999998</v>
      </c>
      <c r="I27" s="18">
        <f t="shared" si="2"/>
        <v>404.1</v>
      </c>
      <c r="J27" s="18">
        <f t="shared" si="3"/>
        <v>538.79999999999995</v>
      </c>
      <c r="K27" s="18">
        <f t="shared" si="4"/>
        <v>673.5</v>
      </c>
      <c r="L27" s="18">
        <f t="shared" si="5"/>
        <v>808.2</v>
      </c>
      <c r="M27" s="18">
        <f t="shared" si="6"/>
        <v>942.9</v>
      </c>
      <c r="N27" s="18">
        <f t="shared" si="7"/>
        <v>1077.5999999999999</v>
      </c>
      <c r="O27" s="18">
        <f t="shared" si="8"/>
        <v>1212.3</v>
      </c>
      <c r="P27" s="18">
        <f t="shared" si="9"/>
        <v>1347</v>
      </c>
    </row>
    <row r="28" spans="1:16" x14ac:dyDescent="0.3">
      <c r="A28" s="22">
        <f>IF(Selbstdeklaration!$F$76=B28,F28/20*Selbstdeklaration!$F$77,0)</f>
        <v>0</v>
      </c>
      <c r="B28" s="16">
        <v>70500</v>
      </c>
      <c r="C28" s="18">
        <f t="shared" si="11"/>
        <v>145.45971249999999</v>
      </c>
      <c r="D28" s="17">
        <f t="shared" si="12"/>
        <v>2.0632583333333333E-3</v>
      </c>
      <c r="F28" s="18">
        <f t="shared" si="10"/>
        <v>265.94028749999995</v>
      </c>
      <c r="G28" s="18"/>
      <c r="H28" s="18">
        <f t="shared" si="1"/>
        <v>265.89999999999998</v>
      </c>
      <c r="I28" s="18">
        <f t="shared" si="2"/>
        <v>398.9</v>
      </c>
      <c r="J28" s="18">
        <f t="shared" si="3"/>
        <v>531.9</v>
      </c>
      <c r="K28" s="18">
        <f t="shared" si="4"/>
        <v>664.9</v>
      </c>
      <c r="L28" s="18">
        <f t="shared" si="5"/>
        <v>797.8</v>
      </c>
      <c r="M28" s="18">
        <f t="shared" si="6"/>
        <v>930.8</v>
      </c>
      <c r="N28" s="18">
        <f t="shared" si="7"/>
        <v>1063.8</v>
      </c>
      <c r="O28" s="18">
        <f t="shared" si="8"/>
        <v>1196.7</v>
      </c>
      <c r="P28" s="18">
        <f t="shared" si="9"/>
        <v>1329.7</v>
      </c>
    </row>
    <row r="29" spans="1:16" x14ac:dyDescent="0.3">
      <c r="A29" s="22">
        <f>IF(Selbstdeklaration!$F$76=B29,F29/20*Selbstdeklaration!$F$77,0)</f>
        <v>0</v>
      </c>
      <c r="B29" s="5">
        <v>71000</v>
      </c>
      <c r="C29" s="18">
        <f t="shared" si="11"/>
        <v>148.95918333333333</v>
      </c>
      <c r="D29" s="17">
        <f t="shared" si="12"/>
        <v>2.0980166666666666E-3</v>
      </c>
      <c r="F29" s="18">
        <f t="shared" si="10"/>
        <v>262.44081666666665</v>
      </c>
      <c r="G29" s="18"/>
      <c r="H29" s="18">
        <f t="shared" si="1"/>
        <v>262.39999999999998</v>
      </c>
      <c r="I29" s="18">
        <f t="shared" si="2"/>
        <v>393.7</v>
      </c>
      <c r="J29" s="18">
        <f t="shared" si="3"/>
        <v>524.9</v>
      </c>
      <c r="K29" s="18">
        <f t="shared" si="4"/>
        <v>656.1</v>
      </c>
      <c r="L29" s="18">
        <f t="shared" si="5"/>
        <v>787.3</v>
      </c>
      <c r="M29" s="18">
        <f t="shared" si="6"/>
        <v>918.5</v>
      </c>
      <c r="N29" s="18">
        <f t="shared" si="7"/>
        <v>1049.8</v>
      </c>
      <c r="O29" s="18">
        <f t="shared" si="8"/>
        <v>1181</v>
      </c>
      <c r="P29" s="18">
        <f t="shared" si="9"/>
        <v>1312.2</v>
      </c>
    </row>
    <row r="30" spans="1:16" x14ac:dyDescent="0.3">
      <c r="A30" s="22">
        <f>IF(Selbstdeklaration!$F$76=B30,F30/20*Selbstdeklaration!$F$77,0)</f>
        <v>0</v>
      </c>
      <c r="B30" s="5">
        <v>71500</v>
      </c>
      <c r="C30" s="18">
        <f t="shared" si="11"/>
        <v>152.49341250000001</v>
      </c>
      <c r="D30" s="17">
        <f t="shared" si="12"/>
        <v>2.1327749999999999E-3</v>
      </c>
      <c r="F30" s="18">
        <f t="shared" si="10"/>
        <v>258.9065875</v>
      </c>
      <c r="G30" s="18"/>
      <c r="H30" s="18">
        <f t="shared" si="1"/>
        <v>258.89999999999998</v>
      </c>
      <c r="I30" s="18">
        <f t="shared" si="2"/>
        <v>388.4</v>
      </c>
      <c r="J30" s="18">
        <f t="shared" si="3"/>
        <v>517.79999999999995</v>
      </c>
      <c r="K30" s="18">
        <f t="shared" si="4"/>
        <v>647.29999999999995</v>
      </c>
      <c r="L30" s="18">
        <f t="shared" si="5"/>
        <v>776.7</v>
      </c>
      <c r="M30" s="18">
        <f t="shared" si="6"/>
        <v>906.2</v>
      </c>
      <c r="N30" s="18">
        <f t="shared" si="7"/>
        <v>1035.5999999999999</v>
      </c>
      <c r="O30" s="18">
        <f t="shared" si="8"/>
        <v>1165.0999999999999</v>
      </c>
      <c r="P30" s="18">
        <f t="shared" si="9"/>
        <v>1294.5</v>
      </c>
    </row>
    <row r="31" spans="1:16" x14ac:dyDescent="0.3">
      <c r="A31" s="22">
        <f>IF(Selbstdeklaration!$F$76=B31,F31/20*Selbstdeklaration!$F$77,0)</f>
        <v>0</v>
      </c>
      <c r="B31" s="5">
        <v>72000</v>
      </c>
      <c r="C31" s="18">
        <f t="shared" si="11"/>
        <v>156.0624</v>
      </c>
      <c r="D31" s="17">
        <f t="shared" si="12"/>
        <v>2.1675333333333333E-3</v>
      </c>
      <c r="F31" s="18">
        <f t="shared" si="10"/>
        <v>255.33759999999998</v>
      </c>
      <c r="G31" s="18"/>
      <c r="H31" s="18">
        <f t="shared" si="1"/>
        <v>255.3</v>
      </c>
      <c r="I31" s="18">
        <f t="shared" si="2"/>
        <v>383</v>
      </c>
      <c r="J31" s="18">
        <f t="shared" si="3"/>
        <v>510.7</v>
      </c>
      <c r="K31" s="18">
        <f t="shared" si="4"/>
        <v>638.29999999999995</v>
      </c>
      <c r="L31" s="18">
        <f t="shared" si="5"/>
        <v>766</v>
      </c>
      <c r="M31" s="18">
        <f t="shared" si="6"/>
        <v>893.7</v>
      </c>
      <c r="N31" s="18">
        <f t="shared" si="7"/>
        <v>1021.4</v>
      </c>
      <c r="O31" s="18">
        <f t="shared" si="8"/>
        <v>1149</v>
      </c>
      <c r="P31" s="18">
        <f t="shared" si="9"/>
        <v>1276.7</v>
      </c>
    </row>
    <row r="32" spans="1:16" x14ac:dyDescent="0.3">
      <c r="A32" s="22">
        <f>IF(Selbstdeklaration!$F$76=B32,F32/20*Selbstdeklaration!$F$77,0)</f>
        <v>0</v>
      </c>
      <c r="B32" s="16">
        <v>72500</v>
      </c>
      <c r="C32" s="18">
        <f t="shared" si="11"/>
        <v>159.66614583333333</v>
      </c>
      <c r="D32" s="17">
        <f t="shared" si="12"/>
        <v>2.2022916666666666E-3</v>
      </c>
      <c r="F32" s="18">
        <f t="shared" si="10"/>
        <v>251.73385416666665</v>
      </c>
      <c r="G32" s="18"/>
      <c r="H32" s="18">
        <f t="shared" si="1"/>
        <v>251.7</v>
      </c>
      <c r="I32" s="18">
        <f t="shared" si="2"/>
        <v>377.6</v>
      </c>
      <c r="J32" s="18">
        <f t="shared" si="3"/>
        <v>503.5</v>
      </c>
      <c r="K32" s="18">
        <f t="shared" si="4"/>
        <v>629.29999999999995</v>
      </c>
      <c r="L32" s="18">
        <f t="shared" si="5"/>
        <v>755.2</v>
      </c>
      <c r="M32" s="18">
        <f t="shared" si="6"/>
        <v>881.1</v>
      </c>
      <c r="N32" s="18">
        <f t="shared" si="7"/>
        <v>1006.9</v>
      </c>
      <c r="O32" s="18">
        <f t="shared" si="8"/>
        <v>1132.8</v>
      </c>
      <c r="P32" s="18">
        <f t="shared" si="9"/>
        <v>1258.7</v>
      </c>
    </row>
    <row r="33" spans="1:16" x14ac:dyDescent="0.3">
      <c r="A33" s="22">
        <f>IF(Selbstdeklaration!$F$76=B33,F33/20*Selbstdeklaration!$F$77,0)</f>
        <v>0</v>
      </c>
      <c r="B33" s="5">
        <v>73000</v>
      </c>
      <c r="C33" s="18">
        <f t="shared" si="11"/>
        <v>163.30465000000001</v>
      </c>
      <c r="D33" s="17">
        <f t="shared" si="12"/>
        <v>2.23705E-3</v>
      </c>
      <c r="F33" s="18">
        <f t="shared" si="10"/>
        <v>248.09534999999997</v>
      </c>
      <c r="G33" s="18"/>
      <c r="H33" s="18">
        <f t="shared" si="1"/>
        <v>248.1</v>
      </c>
      <c r="I33" s="18">
        <f t="shared" si="2"/>
        <v>372.1</v>
      </c>
      <c r="J33" s="18">
        <f t="shared" si="3"/>
        <v>496.2</v>
      </c>
      <c r="K33" s="18">
        <f t="shared" si="4"/>
        <v>620.20000000000005</v>
      </c>
      <c r="L33" s="18">
        <f t="shared" si="5"/>
        <v>744.3</v>
      </c>
      <c r="M33" s="18">
        <f t="shared" si="6"/>
        <v>868.3</v>
      </c>
      <c r="N33" s="18">
        <f t="shared" si="7"/>
        <v>992.4</v>
      </c>
      <c r="O33" s="18">
        <f t="shared" si="8"/>
        <v>1116.4000000000001</v>
      </c>
      <c r="P33" s="18">
        <f t="shared" si="9"/>
        <v>1240.5</v>
      </c>
    </row>
    <row r="34" spans="1:16" x14ac:dyDescent="0.3">
      <c r="A34" s="22">
        <f>IF(Selbstdeklaration!$F$76=B34,F34/20*Selbstdeklaration!$F$77,0)</f>
        <v>0</v>
      </c>
      <c r="B34" s="5">
        <v>73500</v>
      </c>
      <c r="C34" s="18">
        <f t="shared" si="11"/>
        <v>166.9779125</v>
      </c>
      <c r="D34" s="17">
        <f t="shared" si="12"/>
        <v>2.2718083333333333E-3</v>
      </c>
      <c r="F34" s="18">
        <f t="shared" si="10"/>
        <v>244.42208749999998</v>
      </c>
      <c r="G34" s="18"/>
      <c r="H34" s="18">
        <f t="shared" si="1"/>
        <v>244.4</v>
      </c>
      <c r="I34" s="18">
        <f t="shared" si="2"/>
        <v>366.6</v>
      </c>
      <c r="J34" s="18">
        <f t="shared" si="3"/>
        <v>488.8</v>
      </c>
      <c r="K34" s="18">
        <f t="shared" si="4"/>
        <v>611.1</v>
      </c>
      <c r="L34" s="18">
        <f t="shared" si="5"/>
        <v>733.3</v>
      </c>
      <c r="M34" s="18">
        <f t="shared" si="6"/>
        <v>855.5</v>
      </c>
      <c r="N34" s="18">
        <f t="shared" si="7"/>
        <v>977.7</v>
      </c>
      <c r="O34" s="18">
        <f t="shared" si="8"/>
        <v>1099.9000000000001</v>
      </c>
      <c r="P34" s="18">
        <f t="shared" si="9"/>
        <v>1222.0999999999999</v>
      </c>
    </row>
    <row r="35" spans="1:16" x14ac:dyDescent="0.3">
      <c r="A35" s="22">
        <f>IF(Selbstdeklaration!$F$76=B35,F35/20*Selbstdeklaration!$F$77,0)</f>
        <v>0</v>
      </c>
      <c r="B35" s="5">
        <v>74000</v>
      </c>
      <c r="C35" s="18">
        <f t="shared" si="11"/>
        <v>170.68593333333334</v>
      </c>
      <c r="D35" s="17">
        <f t="shared" si="12"/>
        <v>2.3065666666666667E-3</v>
      </c>
      <c r="F35" s="18">
        <f t="shared" si="10"/>
        <v>240.71406666666664</v>
      </c>
      <c r="G35" s="18"/>
      <c r="H35" s="18">
        <f t="shared" si="1"/>
        <v>240.7</v>
      </c>
      <c r="I35" s="18">
        <f t="shared" si="2"/>
        <v>361.1</v>
      </c>
      <c r="J35" s="18">
        <f t="shared" si="3"/>
        <v>481.4</v>
      </c>
      <c r="K35" s="18">
        <f t="shared" si="4"/>
        <v>601.79999999999995</v>
      </c>
      <c r="L35" s="18">
        <f t="shared" si="5"/>
        <v>722.1</v>
      </c>
      <c r="M35" s="18">
        <f t="shared" si="6"/>
        <v>842.5</v>
      </c>
      <c r="N35" s="18">
        <f t="shared" si="7"/>
        <v>962.9</v>
      </c>
      <c r="O35" s="18">
        <f t="shared" si="8"/>
        <v>1083.2</v>
      </c>
      <c r="P35" s="18">
        <f t="shared" si="9"/>
        <v>1203.5999999999999</v>
      </c>
    </row>
    <row r="36" spans="1:16" x14ac:dyDescent="0.3">
      <c r="A36" s="22">
        <f>IF(Selbstdeklaration!$F$76=B36,F36/20*Selbstdeklaration!$F$77,0)</f>
        <v>0</v>
      </c>
      <c r="B36" s="16">
        <v>74500</v>
      </c>
      <c r="C36" s="18">
        <f t="shared" si="11"/>
        <v>174.42871249999999</v>
      </c>
      <c r="D36" s="17">
        <f t="shared" si="12"/>
        <v>2.341325E-3</v>
      </c>
      <c r="F36" s="18">
        <f t="shared" si="10"/>
        <v>236.97128749999999</v>
      </c>
      <c r="G36" s="18"/>
      <c r="H36" s="18">
        <f t="shared" si="1"/>
        <v>237</v>
      </c>
      <c r="I36" s="18">
        <f t="shared" si="2"/>
        <v>355.5</v>
      </c>
      <c r="J36" s="18">
        <f t="shared" si="3"/>
        <v>473.9</v>
      </c>
      <c r="K36" s="18">
        <f t="shared" si="4"/>
        <v>592.4</v>
      </c>
      <c r="L36" s="18">
        <f t="shared" si="5"/>
        <v>710.9</v>
      </c>
      <c r="M36" s="18">
        <f t="shared" si="6"/>
        <v>829.4</v>
      </c>
      <c r="N36" s="18">
        <f t="shared" si="7"/>
        <v>947.9</v>
      </c>
      <c r="O36" s="18">
        <f t="shared" si="8"/>
        <v>1066.4000000000001</v>
      </c>
      <c r="P36" s="18">
        <f t="shared" si="9"/>
        <v>1184.9000000000001</v>
      </c>
    </row>
    <row r="37" spans="1:16" x14ac:dyDescent="0.3">
      <c r="A37" s="22">
        <f>IF(Selbstdeklaration!$F$76=B37,F37/20*Selbstdeklaration!$F$77,0)</f>
        <v>0</v>
      </c>
      <c r="B37" s="5">
        <v>75000</v>
      </c>
      <c r="C37" s="18">
        <f t="shared" si="11"/>
        <v>178.20625000000001</v>
      </c>
      <c r="D37" s="17">
        <f t="shared" si="12"/>
        <v>2.3760833333333333E-3</v>
      </c>
      <c r="F37" s="18">
        <f t="shared" si="10"/>
        <v>233.19374999999997</v>
      </c>
      <c r="G37" s="18"/>
      <c r="H37" s="18">
        <f t="shared" si="1"/>
        <v>233.2</v>
      </c>
      <c r="I37" s="18">
        <f t="shared" si="2"/>
        <v>349.8</v>
      </c>
      <c r="J37" s="18">
        <f t="shared" si="3"/>
        <v>466.4</v>
      </c>
      <c r="K37" s="18">
        <f t="shared" si="4"/>
        <v>583</v>
      </c>
      <c r="L37" s="18">
        <f t="shared" si="5"/>
        <v>699.6</v>
      </c>
      <c r="M37" s="18">
        <f t="shared" si="6"/>
        <v>816.2</v>
      </c>
      <c r="N37" s="18">
        <f t="shared" si="7"/>
        <v>932.8</v>
      </c>
      <c r="O37" s="18">
        <f t="shared" si="8"/>
        <v>1049.4000000000001</v>
      </c>
      <c r="P37" s="18">
        <f t="shared" si="9"/>
        <v>1166</v>
      </c>
    </row>
    <row r="38" spans="1:16" x14ac:dyDescent="0.3">
      <c r="A38" s="22">
        <f>IF(Selbstdeklaration!$F$76=B38,F38/20*Selbstdeklaration!$F$77,0)</f>
        <v>0</v>
      </c>
      <c r="B38" s="5">
        <v>75500</v>
      </c>
      <c r="C38" s="18">
        <f t="shared" si="11"/>
        <v>182.01854583333335</v>
      </c>
      <c r="D38" s="17">
        <f t="shared" si="12"/>
        <v>2.4108416666666667E-3</v>
      </c>
      <c r="F38" s="18">
        <f t="shared" si="10"/>
        <v>229.38145416666663</v>
      </c>
      <c r="G38" s="18"/>
      <c r="H38" s="18">
        <f t="shared" si="1"/>
        <v>229.4</v>
      </c>
      <c r="I38" s="18">
        <f t="shared" si="2"/>
        <v>344.1</v>
      </c>
      <c r="J38" s="18">
        <f t="shared" si="3"/>
        <v>458.8</v>
      </c>
      <c r="K38" s="18">
        <f t="shared" si="4"/>
        <v>573.5</v>
      </c>
      <c r="L38" s="18">
        <f t="shared" si="5"/>
        <v>688.1</v>
      </c>
      <c r="M38" s="18">
        <f t="shared" si="6"/>
        <v>802.8</v>
      </c>
      <c r="N38" s="18">
        <f t="shared" si="7"/>
        <v>917.5</v>
      </c>
      <c r="O38" s="18">
        <f t="shared" si="8"/>
        <v>1032.2</v>
      </c>
      <c r="P38" s="18">
        <f t="shared" si="9"/>
        <v>1146.9000000000001</v>
      </c>
    </row>
    <row r="39" spans="1:16" x14ac:dyDescent="0.3">
      <c r="A39" s="22">
        <f>IF(Selbstdeklaration!$F$76=B39,F39/20*Selbstdeklaration!$F$77,0)</f>
        <v>0</v>
      </c>
      <c r="B39" s="5">
        <v>76000</v>
      </c>
      <c r="C39" s="18">
        <f t="shared" si="11"/>
        <v>185.8656</v>
      </c>
      <c r="D39" s="17">
        <f t="shared" si="12"/>
        <v>2.4456E-3</v>
      </c>
      <c r="F39" s="18">
        <f t="shared" si="10"/>
        <v>225.53439999999998</v>
      </c>
      <c r="G39" s="18"/>
      <c r="H39" s="18">
        <f t="shared" ref="H39:H70" si="13">ROUND($F$4-C39,1)</f>
        <v>225.5</v>
      </c>
      <c r="I39" s="18">
        <f t="shared" ref="I39:I70" si="14">ROUND($F$4*1.5-C39*1.5,1)</f>
        <v>338.3</v>
      </c>
      <c r="J39" s="18">
        <f t="shared" ref="J39:J70" si="15">ROUND($F$4*2-C39*2,1)</f>
        <v>451.1</v>
      </c>
      <c r="K39" s="18">
        <f t="shared" ref="K39:K70" si="16">ROUND($F$4*2.5-C39*2.5,1)</f>
        <v>563.79999999999995</v>
      </c>
      <c r="L39" s="18">
        <f t="shared" ref="L39:L70" si="17">ROUND($F$4*3-C39*3,1)</f>
        <v>676.6</v>
      </c>
      <c r="M39" s="18">
        <f t="shared" ref="M39:M70" si="18">ROUND($F$4*3.5-C39*3.5,1)</f>
        <v>789.4</v>
      </c>
      <c r="N39" s="18">
        <f t="shared" ref="N39:N70" si="19">ROUND($F$4*4-C39*4,1)</f>
        <v>902.1</v>
      </c>
      <c r="O39" s="18">
        <f t="shared" ref="O39:O70" si="20">ROUND($F$4*4.5-C39*4.5,1)</f>
        <v>1014.9</v>
      </c>
      <c r="P39" s="18">
        <f t="shared" ref="P39:P70" si="21">ROUND($F$4*5-C39*5,1)</f>
        <v>1127.7</v>
      </c>
    </row>
    <row r="40" spans="1:16" x14ac:dyDescent="0.3">
      <c r="A40" s="22">
        <f>IF(Selbstdeklaration!$F$76=B40,F40/20*Selbstdeklaration!$F$77,0)</f>
        <v>0</v>
      </c>
      <c r="B40" s="16">
        <v>76500</v>
      </c>
      <c r="C40" s="18">
        <f t="shared" si="11"/>
        <v>189.7474125</v>
      </c>
      <c r="D40" s="17">
        <f t="shared" si="12"/>
        <v>2.4803583333333334E-3</v>
      </c>
      <c r="F40" s="18">
        <f t="shared" si="10"/>
        <v>221.65258749999998</v>
      </c>
      <c r="G40" s="18"/>
      <c r="H40" s="18">
        <f t="shared" si="13"/>
        <v>221.7</v>
      </c>
      <c r="I40" s="18">
        <f t="shared" si="14"/>
        <v>332.5</v>
      </c>
      <c r="J40" s="18">
        <f t="shared" si="15"/>
        <v>443.3</v>
      </c>
      <c r="K40" s="18">
        <f t="shared" si="16"/>
        <v>554.1</v>
      </c>
      <c r="L40" s="18">
        <f t="shared" si="17"/>
        <v>665</v>
      </c>
      <c r="M40" s="18">
        <f t="shared" si="18"/>
        <v>775.8</v>
      </c>
      <c r="N40" s="18">
        <f t="shared" si="19"/>
        <v>886.6</v>
      </c>
      <c r="O40" s="18">
        <f t="shared" si="20"/>
        <v>997.4</v>
      </c>
      <c r="P40" s="18">
        <f t="shared" si="21"/>
        <v>1108.3</v>
      </c>
    </row>
    <row r="41" spans="1:16" x14ac:dyDescent="0.3">
      <c r="A41" s="22">
        <f>IF(Selbstdeklaration!$F$76=B41,F41/20*Selbstdeklaration!$F$77,0)</f>
        <v>0</v>
      </c>
      <c r="B41" s="5">
        <v>77000</v>
      </c>
      <c r="C41" s="18">
        <f t="shared" si="11"/>
        <v>193.66398333333333</v>
      </c>
      <c r="D41" s="17">
        <f t="shared" si="12"/>
        <v>2.5151166666666667E-3</v>
      </c>
      <c r="F41" s="18">
        <f t="shared" si="10"/>
        <v>217.73601666666664</v>
      </c>
      <c r="G41" s="18"/>
      <c r="H41" s="18">
        <f t="shared" si="13"/>
        <v>217.7</v>
      </c>
      <c r="I41" s="18">
        <f t="shared" si="14"/>
        <v>326.60000000000002</v>
      </c>
      <c r="J41" s="18">
        <f t="shared" si="15"/>
        <v>435.5</v>
      </c>
      <c r="K41" s="18">
        <f t="shared" si="16"/>
        <v>544.29999999999995</v>
      </c>
      <c r="L41" s="18">
        <f t="shared" si="17"/>
        <v>653.20000000000005</v>
      </c>
      <c r="M41" s="18">
        <f t="shared" si="18"/>
        <v>762.1</v>
      </c>
      <c r="N41" s="18">
        <f t="shared" si="19"/>
        <v>870.9</v>
      </c>
      <c r="O41" s="18">
        <f t="shared" si="20"/>
        <v>979.8</v>
      </c>
      <c r="P41" s="18">
        <f t="shared" si="21"/>
        <v>1088.7</v>
      </c>
    </row>
    <row r="42" spans="1:16" x14ac:dyDescent="0.3">
      <c r="A42" s="22">
        <f>IF(Selbstdeklaration!$F$76=B42,F42/20*Selbstdeklaration!$F$77,0)</f>
        <v>0</v>
      </c>
      <c r="B42" s="5">
        <v>77500</v>
      </c>
      <c r="C42" s="18">
        <f t="shared" si="11"/>
        <v>197.61531250000002</v>
      </c>
      <c r="D42" s="17">
        <f t="shared" si="12"/>
        <v>2.5498750000000001E-3</v>
      </c>
      <c r="F42" s="18">
        <f t="shared" si="10"/>
        <v>213.78468749999996</v>
      </c>
      <c r="G42" s="18"/>
      <c r="H42" s="18">
        <f t="shared" si="13"/>
        <v>213.8</v>
      </c>
      <c r="I42" s="18">
        <f t="shared" si="14"/>
        <v>320.7</v>
      </c>
      <c r="J42" s="18">
        <f t="shared" si="15"/>
        <v>427.6</v>
      </c>
      <c r="K42" s="18">
        <f t="shared" si="16"/>
        <v>534.5</v>
      </c>
      <c r="L42" s="18">
        <f t="shared" si="17"/>
        <v>641.4</v>
      </c>
      <c r="M42" s="18">
        <f t="shared" si="18"/>
        <v>748.2</v>
      </c>
      <c r="N42" s="18">
        <f t="shared" si="19"/>
        <v>855.1</v>
      </c>
      <c r="O42" s="18">
        <f t="shared" si="20"/>
        <v>962</v>
      </c>
      <c r="P42" s="18">
        <f t="shared" si="21"/>
        <v>1068.9000000000001</v>
      </c>
    </row>
    <row r="43" spans="1:16" x14ac:dyDescent="0.3">
      <c r="A43" s="22">
        <f>IF(Selbstdeklaration!$F$76=B43,F43/20*Selbstdeklaration!$F$77,0)</f>
        <v>0</v>
      </c>
      <c r="B43" s="5">
        <v>78000</v>
      </c>
      <c r="C43" s="18">
        <f t="shared" si="11"/>
        <v>201.60140000000001</v>
      </c>
      <c r="D43" s="17">
        <f t="shared" si="12"/>
        <v>2.5846333333333334E-3</v>
      </c>
      <c r="F43" s="18">
        <f t="shared" si="10"/>
        <v>209.79859999999996</v>
      </c>
      <c r="G43" s="18"/>
      <c r="H43" s="18">
        <f t="shared" si="13"/>
        <v>209.8</v>
      </c>
      <c r="I43" s="18">
        <f t="shared" si="14"/>
        <v>314.7</v>
      </c>
      <c r="J43" s="18">
        <f t="shared" si="15"/>
        <v>419.6</v>
      </c>
      <c r="K43" s="18">
        <f t="shared" si="16"/>
        <v>524.5</v>
      </c>
      <c r="L43" s="18">
        <f t="shared" si="17"/>
        <v>629.4</v>
      </c>
      <c r="M43" s="18">
        <f t="shared" si="18"/>
        <v>734.3</v>
      </c>
      <c r="N43" s="18">
        <f t="shared" si="19"/>
        <v>839.2</v>
      </c>
      <c r="O43" s="18">
        <f t="shared" si="20"/>
        <v>944.1</v>
      </c>
      <c r="P43" s="18">
        <f t="shared" si="21"/>
        <v>1049</v>
      </c>
    </row>
    <row r="44" spans="1:16" x14ac:dyDescent="0.3">
      <c r="A44" s="22">
        <f>IF(Selbstdeklaration!$F$76=B44,F44/20*Selbstdeklaration!$F$77,0)</f>
        <v>0</v>
      </c>
      <c r="B44" s="5">
        <v>78500</v>
      </c>
      <c r="C44" s="18">
        <f t="shared" si="11"/>
        <v>205.62224583333335</v>
      </c>
      <c r="D44" s="17">
        <f t="shared" si="12"/>
        <v>2.6193916666666667E-3</v>
      </c>
      <c r="F44" s="18">
        <f t="shared" si="10"/>
        <v>205.77775416666663</v>
      </c>
      <c r="G44" s="18"/>
      <c r="H44" s="18">
        <f t="shared" si="13"/>
        <v>205.8</v>
      </c>
      <c r="I44" s="18">
        <f t="shared" si="14"/>
        <v>308.7</v>
      </c>
      <c r="J44" s="18">
        <f t="shared" si="15"/>
        <v>411.6</v>
      </c>
      <c r="K44" s="18">
        <f t="shared" si="16"/>
        <v>514.4</v>
      </c>
      <c r="L44" s="18">
        <f t="shared" si="17"/>
        <v>617.29999999999995</v>
      </c>
      <c r="M44" s="18">
        <f t="shared" si="18"/>
        <v>720.2</v>
      </c>
      <c r="N44" s="18">
        <f t="shared" si="19"/>
        <v>823.1</v>
      </c>
      <c r="O44" s="18">
        <f t="shared" si="20"/>
        <v>926</v>
      </c>
      <c r="P44" s="18">
        <f t="shared" si="21"/>
        <v>1028.9000000000001</v>
      </c>
    </row>
    <row r="45" spans="1:16" x14ac:dyDescent="0.3">
      <c r="A45" s="22">
        <f>IF(Selbstdeklaration!$F$76=B45,F45/20*Selbstdeklaration!$F$77,0)</f>
        <v>0</v>
      </c>
      <c r="B45" s="16">
        <v>79000</v>
      </c>
      <c r="C45" s="18">
        <f t="shared" si="11"/>
        <v>209.67785000000001</v>
      </c>
      <c r="D45" s="17">
        <f t="shared" si="12"/>
        <v>2.6541500000000001E-3</v>
      </c>
      <c r="F45" s="18">
        <f t="shared" si="10"/>
        <v>201.72214999999997</v>
      </c>
      <c r="G45" s="18"/>
      <c r="H45" s="18">
        <f t="shared" si="13"/>
        <v>201.7</v>
      </c>
      <c r="I45" s="18">
        <f t="shared" si="14"/>
        <v>302.60000000000002</v>
      </c>
      <c r="J45" s="18">
        <f t="shared" si="15"/>
        <v>403.4</v>
      </c>
      <c r="K45" s="18">
        <f t="shared" si="16"/>
        <v>504.3</v>
      </c>
      <c r="L45" s="18">
        <f t="shared" si="17"/>
        <v>605.20000000000005</v>
      </c>
      <c r="M45" s="18">
        <f t="shared" si="18"/>
        <v>706</v>
      </c>
      <c r="N45" s="18">
        <f t="shared" si="19"/>
        <v>806.9</v>
      </c>
      <c r="O45" s="18">
        <f t="shared" si="20"/>
        <v>907.7</v>
      </c>
      <c r="P45" s="18">
        <f t="shared" si="21"/>
        <v>1008.6</v>
      </c>
    </row>
    <row r="46" spans="1:16" x14ac:dyDescent="0.3">
      <c r="A46" s="22">
        <f>IF(Selbstdeklaration!$F$76=B46,F46/20*Selbstdeklaration!$F$77,0)</f>
        <v>0</v>
      </c>
      <c r="B46" s="5">
        <v>79500</v>
      </c>
      <c r="C46" s="18">
        <f t="shared" si="11"/>
        <v>213.7682125</v>
      </c>
      <c r="D46" s="17">
        <f t="shared" si="12"/>
        <v>2.6889083333333334E-3</v>
      </c>
      <c r="F46" s="18">
        <f t="shared" si="10"/>
        <v>197.63178749999997</v>
      </c>
      <c r="G46" s="18"/>
      <c r="H46" s="18">
        <f t="shared" si="13"/>
        <v>197.6</v>
      </c>
      <c r="I46" s="18">
        <f t="shared" si="14"/>
        <v>296.39999999999998</v>
      </c>
      <c r="J46" s="18">
        <f t="shared" si="15"/>
        <v>395.3</v>
      </c>
      <c r="K46" s="18">
        <f t="shared" si="16"/>
        <v>494.1</v>
      </c>
      <c r="L46" s="18">
        <f t="shared" si="17"/>
        <v>592.9</v>
      </c>
      <c r="M46" s="18">
        <f t="shared" si="18"/>
        <v>691.7</v>
      </c>
      <c r="N46" s="18">
        <f t="shared" si="19"/>
        <v>790.5</v>
      </c>
      <c r="O46" s="18">
        <f t="shared" si="20"/>
        <v>889.3</v>
      </c>
      <c r="P46" s="18">
        <f t="shared" si="21"/>
        <v>988.2</v>
      </c>
    </row>
    <row r="47" spans="1:16" x14ac:dyDescent="0.3">
      <c r="A47" s="22">
        <f>IF(Selbstdeklaration!$F$76=B47,F47/20*Selbstdeklaration!$F$77,0)</f>
        <v>0</v>
      </c>
      <c r="B47" s="5">
        <v>80000</v>
      </c>
      <c r="C47" s="18">
        <f t="shared" si="11"/>
        <v>217.89333333333335</v>
      </c>
      <c r="D47" s="17">
        <f t="shared" si="12"/>
        <v>2.7236666666666668E-3</v>
      </c>
      <c r="F47" s="18">
        <f t="shared" si="10"/>
        <v>193.50666666666663</v>
      </c>
      <c r="G47" s="18"/>
      <c r="H47" s="18">
        <f t="shared" si="13"/>
        <v>193.5</v>
      </c>
      <c r="I47" s="18">
        <f t="shared" si="14"/>
        <v>290.3</v>
      </c>
      <c r="J47" s="18">
        <f t="shared" si="15"/>
        <v>387</v>
      </c>
      <c r="K47" s="18">
        <f t="shared" si="16"/>
        <v>483.8</v>
      </c>
      <c r="L47" s="18">
        <f t="shared" si="17"/>
        <v>580.5</v>
      </c>
      <c r="M47" s="18">
        <f t="shared" si="18"/>
        <v>677.3</v>
      </c>
      <c r="N47" s="18">
        <f t="shared" si="19"/>
        <v>774</v>
      </c>
      <c r="O47" s="18">
        <f t="shared" si="20"/>
        <v>870.8</v>
      </c>
      <c r="P47" s="18">
        <f t="shared" si="21"/>
        <v>967.5</v>
      </c>
    </row>
    <row r="48" spans="1:16" x14ac:dyDescent="0.3">
      <c r="A48" s="22">
        <f>IF(Selbstdeklaration!$F$76=B48,F48/20*Selbstdeklaration!$F$77,0)</f>
        <v>0</v>
      </c>
      <c r="B48" s="5">
        <v>80500</v>
      </c>
      <c r="C48" s="18">
        <f t="shared" si="11"/>
        <v>222.0532125</v>
      </c>
      <c r="D48" s="17">
        <f t="shared" si="12"/>
        <v>2.7584250000000001E-3</v>
      </c>
      <c r="F48" s="18">
        <f t="shared" si="10"/>
        <v>189.34678749999998</v>
      </c>
      <c r="G48" s="18"/>
      <c r="H48" s="18">
        <f t="shared" si="13"/>
        <v>189.3</v>
      </c>
      <c r="I48" s="18">
        <f t="shared" si="14"/>
        <v>284</v>
      </c>
      <c r="J48" s="18">
        <f t="shared" si="15"/>
        <v>378.7</v>
      </c>
      <c r="K48" s="18">
        <f t="shared" si="16"/>
        <v>473.4</v>
      </c>
      <c r="L48" s="18">
        <f t="shared" si="17"/>
        <v>568</v>
      </c>
      <c r="M48" s="18">
        <f t="shared" si="18"/>
        <v>662.7</v>
      </c>
      <c r="N48" s="18">
        <f t="shared" si="19"/>
        <v>757.4</v>
      </c>
      <c r="O48" s="18">
        <f t="shared" si="20"/>
        <v>852.1</v>
      </c>
      <c r="P48" s="18">
        <f t="shared" si="21"/>
        <v>946.7</v>
      </c>
    </row>
    <row r="49" spans="1:16" x14ac:dyDescent="0.3">
      <c r="A49" s="22">
        <f>IF(Selbstdeklaration!$F$76=B49,F49/20*Selbstdeklaration!$F$77,0)</f>
        <v>0</v>
      </c>
      <c r="B49" s="16">
        <v>81000</v>
      </c>
      <c r="C49" s="18">
        <f t="shared" si="11"/>
        <v>226.24785</v>
      </c>
      <c r="D49" s="17">
        <f t="shared" si="12"/>
        <v>2.7931833333333335E-3</v>
      </c>
      <c r="F49" s="18">
        <f t="shared" si="10"/>
        <v>185.15214999999998</v>
      </c>
      <c r="G49" s="18"/>
      <c r="H49" s="18">
        <f t="shared" si="13"/>
        <v>185.2</v>
      </c>
      <c r="I49" s="18">
        <f t="shared" si="14"/>
        <v>277.7</v>
      </c>
      <c r="J49" s="18">
        <f t="shared" si="15"/>
        <v>370.3</v>
      </c>
      <c r="K49" s="18">
        <f t="shared" si="16"/>
        <v>462.9</v>
      </c>
      <c r="L49" s="18">
        <f t="shared" si="17"/>
        <v>555.5</v>
      </c>
      <c r="M49" s="18">
        <f t="shared" si="18"/>
        <v>648</v>
      </c>
      <c r="N49" s="18">
        <f t="shared" si="19"/>
        <v>740.6</v>
      </c>
      <c r="O49" s="18">
        <f t="shared" si="20"/>
        <v>833.2</v>
      </c>
      <c r="P49" s="18">
        <f t="shared" si="21"/>
        <v>925.8</v>
      </c>
    </row>
    <row r="50" spans="1:16" x14ac:dyDescent="0.3">
      <c r="A50" s="22">
        <f>IF(Selbstdeklaration!$F$76=B50,F50/20*Selbstdeklaration!$F$77,0)</f>
        <v>0</v>
      </c>
      <c r="B50" s="5">
        <v>81500</v>
      </c>
      <c r="C50" s="18">
        <f t="shared" si="11"/>
        <v>230.47724583333334</v>
      </c>
      <c r="D50" s="17">
        <f t="shared" si="12"/>
        <v>2.8279416666666668E-3</v>
      </c>
      <c r="F50" s="18">
        <f t="shared" si="10"/>
        <v>180.92275416666664</v>
      </c>
      <c r="G50" s="18"/>
      <c r="H50" s="18">
        <f t="shared" si="13"/>
        <v>180.9</v>
      </c>
      <c r="I50" s="18">
        <f t="shared" si="14"/>
        <v>271.39999999999998</v>
      </c>
      <c r="J50" s="18">
        <f t="shared" si="15"/>
        <v>361.8</v>
      </c>
      <c r="K50" s="18">
        <f t="shared" si="16"/>
        <v>452.3</v>
      </c>
      <c r="L50" s="18">
        <f t="shared" si="17"/>
        <v>542.79999999999995</v>
      </c>
      <c r="M50" s="18">
        <f t="shared" si="18"/>
        <v>633.20000000000005</v>
      </c>
      <c r="N50" s="18">
        <f t="shared" si="19"/>
        <v>723.7</v>
      </c>
      <c r="O50" s="18">
        <f t="shared" si="20"/>
        <v>814.2</v>
      </c>
      <c r="P50" s="18">
        <f t="shared" si="21"/>
        <v>904.6</v>
      </c>
    </row>
    <row r="51" spans="1:16" x14ac:dyDescent="0.3">
      <c r="A51" s="22">
        <f>IF(Selbstdeklaration!$F$76=B51,F51/20*Selbstdeklaration!$F$77,0)</f>
        <v>0</v>
      </c>
      <c r="B51" s="5">
        <v>82000</v>
      </c>
      <c r="C51" s="18">
        <f t="shared" si="11"/>
        <v>234.7414</v>
      </c>
      <c r="D51" s="17">
        <f t="shared" si="12"/>
        <v>2.8627000000000001E-3</v>
      </c>
      <c r="F51" s="18">
        <f t="shared" si="10"/>
        <v>176.65859999999998</v>
      </c>
      <c r="G51" s="18"/>
      <c r="H51" s="18">
        <f t="shared" si="13"/>
        <v>176.7</v>
      </c>
      <c r="I51" s="18">
        <f t="shared" si="14"/>
        <v>265</v>
      </c>
      <c r="J51" s="18">
        <f t="shared" si="15"/>
        <v>353.3</v>
      </c>
      <c r="K51" s="18">
        <f t="shared" si="16"/>
        <v>441.6</v>
      </c>
      <c r="L51" s="18">
        <f t="shared" si="17"/>
        <v>530</v>
      </c>
      <c r="M51" s="18">
        <f t="shared" si="18"/>
        <v>618.29999999999995</v>
      </c>
      <c r="N51" s="18">
        <f t="shared" si="19"/>
        <v>706.6</v>
      </c>
      <c r="O51" s="18">
        <f t="shared" si="20"/>
        <v>795</v>
      </c>
      <c r="P51" s="18">
        <f t="shared" si="21"/>
        <v>883.3</v>
      </c>
    </row>
    <row r="52" spans="1:16" x14ac:dyDescent="0.3">
      <c r="A52" s="22">
        <f>IF(Selbstdeklaration!$F$76=B52,F52/20*Selbstdeklaration!$F$77,0)</f>
        <v>0</v>
      </c>
      <c r="B52" s="5">
        <v>82500</v>
      </c>
      <c r="C52" s="18">
        <f t="shared" si="11"/>
        <v>239.0403125</v>
      </c>
      <c r="D52" s="17">
        <f t="shared" si="12"/>
        <v>2.8974583333333335E-3</v>
      </c>
      <c r="F52" s="18">
        <f t="shared" si="10"/>
        <v>172.35968749999998</v>
      </c>
      <c r="G52" s="18"/>
      <c r="H52" s="18">
        <f t="shared" si="13"/>
        <v>172.4</v>
      </c>
      <c r="I52" s="18">
        <f t="shared" si="14"/>
        <v>258.5</v>
      </c>
      <c r="J52" s="18">
        <f t="shared" si="15"/>
        <v>344.7</v>
      </c>
      <c r="K52" s="18">
        <f t="shared" si="16"/>
        <v>430.9</v>
      </c>
      <c r="L52" s="18">
        <f t="shared" si="17"/>
        <v>517.1</v>
      </c>
      <c r="M52" s="18">
        <f t="shared" si="18"/>
        <v>603.29999999999995</v>
      </c>
      <c r="N52" s="18">
        <f t="shared" si="19"/>
        <v>689.4</v>
      </c>
      <c r="O52" s="18">
        <f t="shared" si="20"/>
        <v>775.6</v>
      </c>
      <c r="P52" s="18">
        <f t="shared" si="21"/>
        <v>861.8</v>
      </c>
    </row>
    <row r="53" spans="1:16" x14ac:dyDescent="0.3">
      <c r="A53" s="22">
        <f>IF(Selbstdeklaration!$F$76=B53,F53/20*Selbstdeklaration!$F$77,0)</f>
        <v>0</v>
      </c>
      <c r="B53" s="16">
        <v>83000</v>
      </c>
      <c r="C53" s="18">
        <f t="shared" si="11"/>
        <v>243.37398333333334</v>
      </c>
      <c r="D53" s="17">
        <f t="shared" si="12"/>
        <v>2.9322166666666668E-3</v>
      </c>
      <c r="F53" s="18">
        <f t="shared" si="10"/>
        <v>168.02601666666664</v>
      </c>
      <c r="G53" s="18"/>
      <c r="H53" s="18">
        <f t="shared" si="13"/>
        <v>168</v>
      </c>
      <c r="I53" s="18">
        <f t="shared" si="14"/>
        <v>252</v>
      </c>
      <c r="J53" s="18">
        <f t="shared" si="15"/>
        <v>336.1</v>
      </c>
      <c r="K53" s="18">
        <f t="shared" si="16"/>
        <v>420.1</v>
      </c>
      <c r="L53" s="18">
        <f t="shared" si="17"/>
        <v>504.1</v>
      </c>
      <c r="M53" s="18">
        <f t="shared" si="18"/>
        <v>588.1</v>
      </c>
      <c r="N53" s="18">
        <f t="shared" si="19"/>
        <v>672.1</v>
      </c>
      <c r="O53" s="18">
        <f t="shared" si="20"/>
        <v>756.1</v>
      </c>
      <c r="P53" s="18">
        <f t="shared" si="21"/>
        <v>840.1</v>
      </c>
    </row>
    <row r="54" spans="1:16" x14ac:dyDescent="0.3">
      <c r="A54" s="22">
        <f>IF(Selbstdeklaration!$F$76=B54,F54/20*Selbstdeklaration!$F$77,0)</f>
        <v>0</v>
      </c>
      <c r="B54" s="5">
        <v>83500</v>
      </c>
      <c r="C54" s="18">
        <f t="shared" si="11"/>
        <v>247.7424125</v>
      </c>
      <c r="D54" s="17">
        <f t="shared" si="12"/>
        <v>2.9669750000000002E-3</v>
      </c>
      <c r="F54" s="18">
        <f t="shared" si="10"/>
        <v>163.65758749999998</v>
      </c>
      <c r="G54" s="18"/>
      <c r="H54" s="18">
        <f t="shared" si="13"/>
        <v>163.69999999999999</v>
      </c>
      <c r="I54" s="18">
        <f t="shared" si="14"/>
        <v>245.5</v>
      </c>
      <c r="J54" s="18">
        <f t="shared" si="15"/>
        <v>327.3</v>
      </c>
      <c r="K54" s="18">
        <f t="shared" si="16"/>
        <v>409.1</v>
      </c>
      <c r="L54" s="18">
        <f t="shared" si="17"/>
        <v>491</v>
      </c>
      <c r="M54" s="18">
        <f t="shared" si="18"/>
        <v>572.79999999999995</v>
      </c>
      <c r="N54" s="18">
        <f t="shared" si="19"/>
        <v>654.6</v>
      </c>
      <c r="O54" s="18">
        <f t="shared" si="20"/>
        <v>736.5</v>
      </c>
      <c r="P54" s="18">
        <f t="shared" si="21"/>
        <v>818.3</v>
      </c>
    </row>
    <row r="55" spans="1:16" x14ac:dyDescent="0.3">
      <c r="A55" s="22">
        <f>IF(Selbstdeklaration!$F$76=B55,F55/20*Selbstdeklaration!$F$77,0)</f>
        <v>0</v>
      </c>
      <c r="B55" s="5">
        <v>84000</v>
      </c>
      <c r="C55" s="18">
        <f t="shared" si="11"/>
        <v>252.1456</v>
      </c>
      <c r="D55" s="17">
        <f t="shared" si="12"/>
        <v>3.0017333333333335E-3</v>
      </c>
      <c r="F55" s="18">
        <f t="shared" si="10"/>
        <v>159.25439999999998</v>
      </c>
      <c r="G55" s="18"/>
      <c r="H55" s="18">
        <f t="shared" si="13"/>
        <v>159.30000000000001</v>
      </c>
      <c r="I55" s="18">
        <f t="shared" si="14"/>
        <v>238.9</v>
      </c>
      <c r="J55" s="18">
        <f t="shared" si="15"/>
        <v>318.5</v>
      </c>
      <c r="K55" s="18">
        <f t="shared" si="16"/>
        <v>398.1</v>
      </c>
      <c r="L55" s="18">
        <f t="shared" si="17"/>
        <v>477.8</v>
      </c>
      <c r="M55" s="18">
        <f t="shared" si="18"/>
        <v>557.4</v>
      </c>
      <c r="N55" s="18">
        <f t="shared" si="19"/>
        <v>637</v>
      </c>
      <c r="O55" s="18">
        <f t="shared" si="20"/>
        <v>716.6</v>
      </c>
      <c r="P55" s="18">
        <f t="shared" si="21"/>
        <v>796.3</v>
      </c>
    </row>
    <row r="56" spans="1:16" x14ac:dyDescent="0.3">
      <c r="A56" s="22">
        <f>IF(Selbstdeklaration!$F$76=B56,F56/20*Selbstdeklaration!$F$77,0)</f>
        <v>0</v>
      </c>
      <c r="B56" s="5">
        <v>84500</v>
      </c>
      <c r="C56" s="18">
        <f t="shared" si="11"/>
        <v>256.58354583333335</v>
      </c>
      <c r="D56" s="17">
        <f t="shared" si="12"/>
        <v>3.0364916666666669E-3</v>
      </c>
      <c r="F56" s="18">
        <f t="shared" si="10"/>
        <v>154.81645416666663</v>
      </c>
      <c r="G56" s="18"/>
      <c r="H56" s="18">
        <f t="shared" si="13"/>
        <v>154.80000000000001</v>
      </c>
      <c r="I56" s="18">
        <f t="shared" si="14"/>
        <v>232.2</v>
      </c>
      <c r="J56" s="18">
        <f t="shared" si="15"/>
        <v>309.60000000000002</v>
      </c>
      <c r="K56" s="18">
        <f t="shared" si="16"/>
        <v>387</v>
      </c>
      <c r="L56" s="18">
        <f t="shared" si="17"/>
        <v>464.4</v>
      </c>
      <c r="M56" s="18">
        <f t="shared" si="18"/>
        <v>541.9</v>
      </c>
      <c r="N56" s="18">
        <f t="shared" si="19"/>
        <v>619.29999999999995</v>
      </c>
      <c r="O56" s="18">
        <f t="shared" si="20"/>
        <v>696.7</v>
      </c>
      <c r="P56" s="18">
        <f t="shared" si="21"/>
        <v>774.1</v>
      </c>
    </row>
    <row r="57" spans="1:16" x14ac:dyDescent="0.3">
      <c r="A57" s="22">
        <f>IF(Selbstdeklaration!$F$76=B57,F57/20*Selbstdeklaration!$F$77,0)</f>
        <v>0</v>
      </c>
      <c r="B57" s="16">
        <v>85000</v>
      </c>
      <c r="C57" s="18">
        <f t="shared" si="11"/>
        <v>261.05625000000003</v>
      </c>
      <c r="D57" s="17">
        <f t="shared" si="12"/>
        <v>3.0712500000000002E-3</v>
      </c>
      <c r="F57" s="18">
        <f t="shared" si="10"/>
        <v>150.34374999999994</v>
      </c>
      <c r="G57" s="18"/>
      <c r="H57" s="18">
        <f t="shared" si="13"/>
        <v>150.30000000000001</v>
      </c>
      <c r="I57" s="18">
        <f t="shared" si="14"/>
        <v>225.5</v>
      </c>
      <c r="J57" s="18">
        <f t="shared" si="15"/>
        <v>300.7</v>
      </c>
      <c r="K57" s="18">
        <f t="shared" si="16"/>
        <v>375.9</v>
      </c>
      <c r="L57" s="18">
        <f t="shared" si="17"/>
        <v>451</v>
      </c>
      <c r="M57" s="18">
        <f t="shared" si="18"/>
        <v>526.20000000000005</v>
      </c>
      <c r="N57" s="18">
        <f t="shared" si="19"/>
        <v>601.4</v>
      </c>
      <c r="O57" s="18">
        <f t="shared" si="20"/>
        <v>676.5</v>
      </c>
      <c r="P57" s="18">
        <f t="shared" si="21"/>
        <v>751.7</v>
      </c>
    </row>
    <row r="58" spans="1:16" x14ac:dyDescent="0.3">
      <c r="A58" s="22">
        <f>IF(Selbstdeklaration!$F$76=B58,F58/20*Selbstdeklaration!$F$77,0)</f>
        <v>0</v>
      </c>
      <c r="B58" s="5">
        <v>85500</v>
      </c>
      <c r="C58" s="18">
        <f t="shared" si="11"/>
        <v>265.56371250000001</v>
      </c>
      <c r="D58" s="17">
        <f t="shared" si="12"/>
        <v>3.1060083333333335E-3</v>
      </c>
      <c r="F58" s="18">
        <f t="shared" si="10"/>
        <v>145.83628749999997</v>
      </c>
      <c r="G58" s="18"/>
      <c r="H58" s="18">
        <f t="shared" si="13"/>
        <v>145.80000000000001</v>
      </c>
      <c r="I58" s="18">
        <f t="shared" si="14"/>
        <v>218.8</v>
      </c>
      <c r="J58" s="18">
        <f t="shared" si="15"/>
        <v>291.7</v>
      </c>
      <c r="K58" s="18">
        <f t="shared" si="16"/>
        <v>364.6</v>
      </c>
      <c r="L58" s="18">
        <f t="shared" si="17"/>
        <v>437.5</v>
      </c>
      <c r="M58" s="18">
        <f t="shared" si="18"/>
        <v>510.4</v>
      </c>
      <c r="N58" s="18">
        <f t="shared" si="19"/>
        <v>583.29999999999995</v>
      </c>
      <c r="O58" s="18">
        <f t="shared" si="20"/>
        <v>656.3</v>
      </c>
      <c r="P58" s="18">
        <f t="shared" si="21"/>
        <v>729.2</v>
      </c>
    </row>
    <row r="59" spans="1:16" x14ac:dyDescent="0.3">
      <c r="A59" s="22">
        <f>IF(Selbstdeklaration!$F$76=B59,F59/20*Selbstdeklaration!$F$77,0)</f>
        <v>0</v>
      </c>
      <c r="B59" s="5">
        <v>86000</v>
      </c>
      <c r="C59" s="18">
        <f t="shared" si="11"/>
        <v>270.10593333333333</v>
      </c>
      <c r="D59" s="17">
        <f t="shared" si="12"/>
        <v>3.1407666666666669E-3</v>
      </c>
      <c r="F59" s="18">
        <f t="shared" si="10"/>
        <v>141.29406666666665</v>
      </c>
      <c r="G59" s="18"/>
      <c r="H59" s="18">
        <f t="shared" si="13"/>
        <v>141.30000000000001</v>
      </c>
      <c r="I59" s="18">
        <f t="shared" si="14"/>
        <v>211.9</v>
      </c>
      <c r="J59" s="18">
        <f t="shared" si="15"/>
        <v>282.60000000000002</v>
      </c>
      <c r="K59" s="18">
        <f t="shared" si="16"/>
        <v>353.2</v>
      </c>
      <c r="L59" s="18">
        <f t="shared" si="17"/>
        <v>423.9</v>
      </c>
      <c r="M59" s="18">
        <f t="shared" si="18"/>
        <v>494.5</v>
      </c>
      <c r="N59" s="18">
        <f t="shared" si="19"/>
        <v>565.20000000000005</v>
      </c>
      <c r="O59" s="18">
        <f t="shared" si="20"/>
        <v>635.79999999999995</v>
      </c>
      <c r="P59" s="18">
        <f t="shared" si="21"/>
        <v>706.5</v>
      </c>
    </row>
    <row r="60" spans="1:16" x14ac:dyDescent="0.3">
      <c r="A60" s="22">
        <f>IF(Selbstdeklaration!$F$76=B60,F60/20*Selbstdeklaration!$F$77,0)</f>
        <v>0</v>
      </c>
      <c r="B60" s="5">
        <v>86500</v>
      </c>
      <c r="C60" s="18">
        <f t="shared" si="11"/>
        <v>274.68291250000004</v>
      </c>
      <c r="D60" s="17">
        <f t="shared" si="12"/>
        <v>3.1755250000000002E-3</v>
      </c>
      <c r="F60" s="18">
        <f t="shared" si="10"/>
        <v>136.71708749999993</v>
      </c>
      <c r="G60" s="18"/>
      <c r="H60" s="18">
        <f t="shared" si="13"/>
        <v>136.69999999999999</v>
      </c>
      <c r="I60" s="18">
        <f t="shared" si="14"/>
        <v>205.1</v>
      </c>
      <c r="J60" s="18">
        <f t="shared" si="15"/>
        <v>273.39999999999998</v>
      </c>
      <c r="K60" s="18">
        <f t="shared" si="16"/>
        <v>341.8</v>
      </c>
      <c r="L60" s="18">
        <f t="shared" si="17"/>
        <v>410.2</v>
      </c>
      <c r="M60" s="18">
        <f t="shared" si="18"/>
        <v>478.5</v>
      </c>
      <c r="N60" s="18">
        <f t="shared" si="19"/>
        <v>546.9</v>
      </c>
      <c r="O60" s="18">
        <f t="shared" si="20"/>
        <v>615.20000000000005</v>
      </c>
      <c r="P60" s="18">
        <f t="shared" si="21"/>
        <v>683.6</v>
      </c>
    </row>
    <row r="61" spans="1:16" x14ac:dyDescent="0.3">
      <c r="A61" s="22">
        <f>IF(Selbstdeklaration!$F$76=B61,F61/20*Selbstdeklaration!$F$77,0)</f>
        <v>0</v>
      </c>
      <c r="B61" s="16">
        <v>87000</v>
      </c>
      <c r="C61" s="18">
        <f t="shared" si="11"/>
        <v>279.29465000000005</v>
      </c>
      <c r="D61" s="17">
        <f t="shared" si="12"/>
        <v>3.2102833333333336E-3</v>
      </c>
      <c r="F61" s="18">
        <f t="shared" si="10"/>
        <v>132.10534999999993</v>
      </c>
      <c r="G61" s="18"/>
      <c r="H61" s="18">
        <f t="shared" si="13"/>
        <v>132.1</v>
      </c>
      <c r="I61" s="18">
        <f t="shared" si="14"/>
        <v>198.2</v>
      </c>
      <c r="J61" s="18">
        <f t="shared" si="15"/>
        <v>264.2</v>
      </c>
      <c r="K61" s="18">
        <f t="shared" si="16"/>
        <v>330.3</v>
      </c>
      <c r="L61" s="18">
        <f t="shared" si="17"/>
        <v>396.3</v>
      </c>
      <c r="M61" s="18">
        <f t="shared" si="18"/>
        <v>462.4</v>
      </c>
      <c r="N61" s="18">
        <f t="shared" si="19"/>
        <v>528.4</v>
      </c>
      <c r="O61" s="18">
        <f t="shared" si="20"/>
        <v>594.5</v>
      </c>
      <c r="P61" s="18">
        <f t="shared" si="21"/>
        <v>660.5</v>
      </c>
    </row>
    <row r="62" spans="1:16" x14ac:dyDescent="0.3">
      <c r="A62" s="22">
        <f>IF(Selbstdeklaration!$F$76=B62,F62/20*Selbstdeklaration!$F$77,0)</f>
        <v>0</v>
      </c>
      <c r="B62" s="5">
        <v>87500</v>
      </c>
      <c r="C62" s="18">
        <f t="shared" si="11"/>
        <v>283.94114583333334</v>
      </c>
      <c r="D62" s="17">
        <f t="shared" si="12"/>
        <v>3.2450416666666669E-3</v>
      </c>
      <c r="F62" s="18">
        <f t="shared" si="10"/>
        <v>127.45885416666664</v>
      </c>
      <c r="G62" s="18"/>
      <c r="H62" s="18">
        <f t="shared" si="13"/>
        <v>127.5</v>
      </c>
      <c r="I62" s="18">
        <f t="shared" si="14"/>
        <v>191.2</v>
      </c>
      <c r="J62" s="18">
        <f t="shared" si="15"/>
        <v>254.9</v>
      </c>
      <c r="K62" s="18">
        <f t="shared" si="16"/>
        <v>318.60000000000002</v>
      </c>
      <c r="L62" s="18">
        <f t="shared" si="17"/>
        <v>382.4</v>
      </c>
      <c r="M62" s="18">
        <f t="shared" si="18"/>
        <v>446.1</v>
      </c>
      <c r="N62" s="18">
        <f t="shared" si="19"/>
        <v>509.8</v>
      </c>
      <c r="O62" s="18">
        <f t="shared" si="20"/>
        <v>573.6</v>
      </c>
      <c r="P62" s="18">
        <f t="shared" si="21"/>
        <v>637.29999999999995</v>
      </c>
    </row>
    <row r="63" spans="1:16" x14ac:dyDescent="0.3">
      <c r="A63" s="22">
        <f>IF(Selbstdeklaration!$F$76=B63,F63/20*Selbstdeklaration!$F$77,0)</f>
        <v>0</v>
      </c>
      <c r="B63" s="5">
        <v>88000</v>
      </c>
      <c r="C63" s="18">
        <f t="shared" si="11"/>
        <v>288.62240000000003</v>
      </c>
      <c r="D63" s="17">
        <f t="shared" si="12"/>
        <v>3.2798000000000002E-3</v>
      </c>
      <c r="F63" s="18">
        <f t="shared" si="10"/>
        <v>122.77759999999995</v>
      </c>
      <c r="G63" s="18"/>
      <c r="H63" s="18">
        <f t="shared" si="13"/>
        <v>122.8</v>
      </c>
      <c r="I63" s="18">
        <f t="shared" si="14"/>
        <v>184.2</v>
      </c>
      <c r="J63" s="18">
        <f t="shared" si="15"/>
        <v>245.6</v>
      </c>
      <c r="K63" s="18">
        <f t="shared" si="16"/>
        <v>306.89999999999998</v>
      </c>
      <c r="L63" s="18">
        <f t="shared" si="17"/>
        <v>368.3</v>
      </c>
      <c r="M63" s="18">
        <f t="shared" si="18"/>
        <v>429.7</v>
      </c>
      <c r="N63" s="18">
        <f t="shared" si="19"/>
        <v>491.1</v>
      </c>
      <c r="O63" s="18">
        <f t="shared" si="20"/>
        <v>552.5</v>
      </c>
      <c r="P63" s="18">
        <f t="shared" si="21"/>
        <v>613.9</v>
      </c>
    </row>
    <row r="64" spans="1:16" x14ac:dyDescent="0.3">
      <c r="A64" s="22">
        <f>IF(Selbstdeklaration!$F$76=B64,F64/20*Selbstdeklaration!$F$77,0)</f>
        <v>0</v>
      </c>
      <c r="B64" s="5">
        <v>88500</v>
      </c>
      <c r="C64" s="18">
        <f t="shared" si="11"/>
        <v>293.3384125</v>
      </c>
      <c r="D64" s="17">
        <f t="shared" si="12"/>
        <v>3.3145583333333336E-3</v>
      </c>
      <c r="F64" s="18">
        <f t="shared" si="10"/>
        <v>118.06158749999997</v>
      </c>
      <c r="G64" s="18"/>
      <c r="H64" s="18">
        <f t="shared" si="13"/>
        <v>118.1</v>
      </c>
      <c r="I64" s="18">
        <f t="shared" si="14"/>
        <v>177.1</v>
      </c>
      <c r="J64" s="18">
        <f t="shared" si="15"/>
        <v>236.1</v>
      </c>
      <c r="K64" s="18">
        <f t="shared" si="16"/>
        <v>295.2</v>
      </c>
      <c r="L64" s="18">
        <f t="shared" si="17"/>
        <v>354.2</v>
      </c>
      <c r="M64" s="18">
        <f t="shared" si="18"/>
        <v>413.2</v>
      </c>
      <c r="N64" s="18">
        <f t="shared" si="19"/>
        <v>472.2</v>
      </c>
      <c r="O64" s="18">
        <f t="shared" si="20"/>
        <v>531.29999999999995</v>
      </c>
      <c r="P64" s="18">
        <f t="shared" si="21"/>
        <v>590.29999999999995</v>
      </c>
    </row>
    <row r="65" spans="1:16" x14ac:dyDescent="0.3">
      <c r="A65" s="22">
        <f>IF(Selbstdeklaration!$F$76=B65,F65/20*Selbstdeklaration!$F$77,0)</f>
        <v>0</v>
      </c>
      <c r="B65" s="5">
        <v>89000</v>
      </c>
      <c r="C65" s="18">
        <f t="shared" si="11"/>
        <v>298.08918333333338</v>
      </c>
      <c r="D65" s="17">
        <f t="shared" si="12"/>
        <v>3.3493166666666669E-3</v>
      </c>
      <c r="F65" s="18">
        <f t="shared" si="10"/>
        <v>113.3108166666666</v>
      </c>
      <c r="G65" s="18"/>
      <c r="H65" s="18">
        <f t="shared" si="13"/>
        <v>113.3</v>
      </c>
      <c r="I65" s="18">
        <f t="shared" si="14"/>
        <v>170</v>
      </c>
      <c r="J65" s="18">
        <f t="shared" si="15"/>
        <v>226.6</v>
      </c>
      <c r="K65" s="18">
        <f t="shared" si="16"/>
        <v>283.3</v>
      </c>
      <c r="L65" s="18">
        <f t="shared" si="17"/>
        <v>339.9</v>
      </c>
      <c r="M65" s="18">
        <f t="shared" si="18"/>
        <v>396.6</v>
      </c>
      <c r="N65" s="18">
        <f t="shared" si="19"/>
        <v>453.2</v>
      </c>
      <c r="O65" s="18">
        <f t="shared" si="20"/>
        <v>509.9</v>
      </c>
      <c r="P65" s="18">
        <f t="shared" si="21"/>
        <v>566.6</v>
      </c>
    </row>
    <row r="66" spans="1:16" x14ac:dyDescent="0.3">
      <c r="A66" s="22">
        <f>IF(Selbstdeklaration!$F$76=B66,F66/20*Selbstdeklaration!$F$77,0)</f>
        <v>0</v>
      </c>
      <c r="B66" s="16">
        <v>89500</v>
      </c>
      <c r="C66" s="18">
        <f t="shared" si="11"/>
        <v>302.87471250000004</v>
      </c>
      <c r="D66" s="17">
        <f t="shared" si="12"/>
        <v>3.3840750000000003E-3</v>
      </c>
      <c r="F66" s="18">
        <f t="shared" si="10"/>
        <v>108.52528749999993</v>
      </c>
      <c r="G66" s="18"/>
      <c r="H66" s="18">
        <f t="shared" si="13"/>
        <v>108.5</v>
      </c>
      <c r="I66" s="18">
        <f t="shared" si="14"/>
        <v>162.80000000000001</v>
      </c>
      <c r="J66" s="18">
        <f t="shared" si="15"/>
        <v>217.1</v>
      </c>
      <c r="K66" s="18">
        <f t="shared" si="16"/>
        <v>271.3</v>
      </c>
      <c r="L66" s="18">
        <f t="shared" si="17"/>
        <v>325.60000000000002</v>
      </c>
      <c r="M66" s="18">
        <f t="shared" si="18"/>
        <v>379.8</v>
      </c>
      <c r="N66" s="18">
        <f t="shared" si="19"/>
        <v>434.1</v>
      </c>
      <c r="O66" s="18">
        <f t="shared" si="20"/>
        <v>488.4</v>
      </c>
      <c r="P66" s="18">
        <f t="shared" si="21"/>
        <v>542.6</v>
      </c>
    </row>
    <row r="67" spans="1:16" x14ac:dyDescent="0.3">
      <c r="A67" s="22">
        <f>IF(Selbstdeklaration!$F$76=B67,F67/20*Selbstdeklaration!$F$77,0)</f>
        <v>0</v>
      </c>
      <c r="B67" s="5">
        <v>90000</v>
      </c>
      <c r="C67" s="18">
        <f t="shared" si="11"/>
        <v>307.69500000000005</v>
      </c>
      <c r="D67" s="17">
        <f t="shared" si="12"/>
        <v>3.4188333333333336E-3</v>
      </c>
      <c r="F67" s="18">
        <f t="shared" si="10"/>
        <v>103.70499999999993</v>
      </c>
      <c r="G67" s="18"/>
      <c r="H67" s="18">
        <f t="shared" si="13"/>
        <v>103.7</v>
      </c>
      <c r="I67" s="18">
        <f t="shared" si="14"/>
        <v>155.6</v>
      </c>
      <c r="J67" s="18">
        <f t="shared" si="15"/>
        <v>207.4</v>
      </c>
      <c r="K67" s="18">
        <f t="shared" si="16"/>
        <v>259.3</v>
      </c>
      <c r="L67" s="18">
        <f t="shared" si="17"/>
        <v>311.10000000000002</v>
      </c>
      <c r="M67" s="18">
        <f t="shared" si="18"/>
        <v>363</v>
      </c>
      <c r="N67" s="18">
        <f t="shared" si="19"/>
        <v>414.8</v>
      </c>
      <c r="O67" s="18">
        <f t="shared" si="20"/>
        <v>466.7</v>
      </c>
      <c r="P67" s="18">
        <f t="shared" si="21"/>
        <v>518.5</v>
      </c>
    </row>
    <row r="68" spans="1:16" x14ac:dyDescent="0.3">
      <c r="A68" s="22">
        <f>IF(Selbstdeklaration!$F$76=B68,F68/20*Selbstdeklaration!$F$77,0)</f>
        <v>0</v>
      </c>
      <c r="B68" s="5">
        <v>90500</v>
      </c>
      <c r="C68" s="18">
        <f t="shared" si="11"/>
        <v>312.55004583333334</v>
      </c>
      <c r="D68" s="17">
        <f t="shared" si="12"/>
        <v>3.453591666666667E-3</v>
      </c>
      <c r="F68" s="18">
        <f t="shared" si="10"/>
        <v>98.849954166666635</v>
      </c>
      <c r="G68" s="18"/>
      <c r="H68" s="18">
        <f t="shared" si="13"/>
        <v>98.8</v>
      </c>
      <c r="I68" s="18">
        <f t="shared" si="14"/>
        <v>148.30000000000001</v>
      </c>
      <c r="J68" s="18">
        <f t="shared" si="15"/>
        <v>197.7</v>
      </c>
      <c r="K68" s="18">
        <f t="shared" si="16"/>
        <v>247.1</v>
      </c>
      <c r="L68" s="18">
        <f t="shared" si="17"/>
        <v>296.5</v>
      </c>
      <c r="M68" s="18">
        <f t="shared" si="18"/>
        <v>346</v>
      </c>
      <c r="N68" s="18">
        <f t="shared" si="19"/>
        <v>395.4</v>
      </c>
      <c r="O68" s="18">
        <f t="shared" si="20"/>
        <v>444.8</v>
      </c>
      <c r="P68" s="18">
        <f t="shared" si="21"/>
        <v>494.2</v>
      </c>
    </row>
    <row r="69" spans="1:16" s="6" customFormat="1" x14ac:dyDescent="0.3">
      <c r="A69" s="22">
        <f>IF(Selbstdeklaration!$F$76=B69,F69/20*Selbstdeklaration!$F$77,0)</f>
        <v>0</v>
      </c>
      <c r="B69" s="5">
        <v>91000</v>
      </c>
      <c r="C69" s="18">
        <f t="shared" si="11"/>
        <v>317.43985000000004</v>
      </c>
      <c r="D69" s="17">
        <f t="shared" si="12"/>
        <v>3.4883500000000003E-3</v>
      </c>
      <c r="F69" s="18">
        <f t="shared" si="10"/>
        <v>93.960149999999942</v>
      </c>
      <c r="G69" s="18"/>
      <c r="H69" s="18">
        <f t="shared" si="13"/>
        <v>94</v>
      </c>
      <c r="I69" s="18">
        <f t="shared" si="14"/>
        <v>140.9</v>
      </c>
      <c r="J69" s="18">
        <f t="shared" si="15"/>
        <v>187.9</v>
      </c>
      <c r="K69" s="18">
        <f t="shared" si="16"/>
        <v>234.9</v>
      </c>
      <c r="L69" s="18">
        <f t="shared" si="17"/>
        <v>281.89999999999998</v>
      </c>
      <c r="M69" s="18">
        <f t="shared" si="18"/>
        <v>328.9</v>
      </c>
      <c r="N69" s="18">
        <f t="shared" si="19"/>
        <v>375.8</v>
      </c>
      <c r="O69" s="18">
        <f t="shared" si="20"/>
        <v>422.8</v>
      </c>
      <c r="P69" s="18">
        <f t="shared" si="21"/>
        <v>469.8</v>
      </c>
    </row>
    <row r="70" spans="1:16" s="6" customFormat="1" x14ac:dyDescent="0.3">
      <c r="A70" s="22">
        <f>IF(Selbstdeklaration!$F$76=B70,F70/20*Selbstdeklaration!$F$77,0)</f>
        <v>0</v>
      </c>
      <c r="B70" s="16">
        <v>91500</v>
      </c>
      <c r="C70" s="18">
        <f t="shared" si="11"/>
        <v>322.36441250000001</v>
      </c>
      <c r="D70" s="17">
        <f t="shared" si="12"/>
        <v>3.5231083333333336E-3</v>
      </c>
      <c r="F70" s="18">
        <f t="shared" si="10"/>
        <v>89.035587499999963</v>
      </c>
      <c r="G70" s="18"/>
      <c r="H70" s="18">
        <f t="shared" si="13"/>
        <v>89</v>
      </c>
      <c r="I70" s="18">
        <f t="shared" si="14"/>
        <v>133.6</v>
      </c>
      <c r="J70" s="18">
        <f t="shared" si="15"/>
        <v>178.1</v>
      </c>
      <c r="K70" s="18">
        <f t="shared" si="16"/>
        <v>222.6</v>
      </c>
      <c r="L70" s="18">
        <f t="shared" si="17"/>
        <v>267.10000000000002</v>
      </c>
      <c r="M70" s="18">
        <f t="shared" si="18"/>
        <v>311.60000000000002</v>
      </c>
      <c r="N70" s="18">
        <f t="shared" si="19"/>
        <v>356.1</v>
      </c>
      <c r="O70" s="18">
        <f t="shared" si="20"/>
        <v>400.7</v>
      </c>
      <c r="P70" s="18">
        <f t="shared" si="21"/>
        <v>445.2</v>
      </c>
    </row>
    <row r="71" spans="1:16" s="6" customFormat="1" x14ac:dyDescent="0.3">
      <c r="A71" s="22">
        <f>IF(Selbstdeklaration!$F$76=B71,F71/20*Selbstdeklaration!$F$77,0)</f>
        <v>0</v>
      </c>
      <c r="B71" s="5">
        <v>92000</v>
      </c>
      <c r="C71" s="18">
        <f t="shared" si="11"/>
        <v>327.32373333333334</v>
      </c>
      <c r="D71" s="17">
        <f t="shared" si="12"/>
        <v>3.557866666666667E-3</v>
      </c>
      <c r="F71" s="18">
        <f t="shared" si="10"/>
        <v>84.076266666666641</v>
      </c>
      <c r="G71" s="18"/>
      <c r="H71" s="18">
        <f t="shared" ref="H71:H102" si="22">ROUND($F$4-C71,1)</f>
        <v>84.1</v>
      </c>
      <c r="I71" s="18">
        <f t="shared" ref="I71:I102" si="23">ROUND($F$4*1.5-C71*1.5,1)</f>
        <v>126.1</v>
      </c>
      <c r="J71" s="18">
        <f t="shared" ref="J71:J102" si="24">ROUND($F$4*2-C71*2,1)</f>
        <v>168.2</v>
      </c>
      <c r="K71" s="18">
        <f t="shared" ref="K71:K102" si="25">ROUND($F$4*2.5-C71*2.5,1)</f>
        <v>210.2</v>
      </c>
      <c r="L71" s="18">
        <f t="shared" ref="L71:L102" si="26">ROUND($F$4*3-C71*3,1)</f>
        <v>252.2</v>
      </c>
      <c r="M71" s="18">
        <f t="shared" ref="M71:M102" si="27">ROUND($F$4*3.5-C71*3.5,1)</f>
        <v>294.3</v>
      </c>
      <c r="N71" s="18">
        <f t="shared" ref="N71:N102" si="28">ROUND($F$4*4-C71*4,1)</f>
        <v>336.3</v>
      </c>
      <c r="O71" s="18">
        <f t="shared" ref="O71:O102" si="29">ROUND($F$4*4.5-C71*4.5,1)</f>
        <v>378.3</v>
      </c>
      <c r="P71" s="18">
        <f t="shared" ref="P71:P102" si="30">ROUND($F$4*5-C71*5,1)</f>
        <v>420.4</v>
      </c>
    </row>
    <row r="72" spans="1:16" s="6" customFormat="1" x14ac:dyDescent="0.3">
      <c r="A72" s="22">
        <f>IF(Selbstdeklaration!$F$76=B72,F72/20*Selbstdeklaration!$F$77,0)</f>
        <v>0</v>
      </c>
      <c r="B72" s="5">
        <v>92500</v>
      </c>
      <c r="C72" s="18">
        <f t="shared" si="11"/>
        <v>332.31781250000006</v>
      </c>
      <c r="D72" s="17">
        <f t="shared" si="12"/>
        <v>3.5926250000000003E-3</v>
      </c>
      <c r="F72" s="18">
        <f t="shared" ref="F72:F87" si="31">+$C$87-C72</f>
        <v>79.082187499999918</v>
      </c>
      <c r="G72" s="18"/>
      <c r="H72" s="18">
        <f t="shared" si="22"/>
        <v>79.099999999999994</v>
      </c>
      <c r="I72" s="18">
        <f t="shared" si="23"/>
        <v>118.6</v>
      </c>
      <c r="J72" s="18">
        <f t="shared" si="24"/>
        <v>158.19999999999999</v>
      </c>
      <c r="K72" s="18">
        <f t="shared" si="25"/>
        <v>197.7</v>
      </c>
      <c r="L72" s="18">
        <f t="shared" si="26"/>
        <v>237.2</v>
      </c>
      <c r="M72" s="18">
        <f t="shared" si="27"/>
        <v>276.8</v>
      </c>
      <c r="N72" s="18">
        <f t="shared" si="28"/>
        <v>316.3</v>
      </c>
      <c r="O72" s="18">
        <f t="shared" si="29"/>
        <v>355.9</v>
      </c>
      <c r="P72" s="18">
        <f t="shared" si="30"/>
        <v>395.4</v>
      </c>
    </row>
    <row r="73" spans="1:16" s="6" customFormat="1" x14ac:dyDescent="0.3">
      <c r="A73" s="22">
        <f>IF(Selbstdeklaration!$F$76=B73,F73/20*Selbstdeklaration!$F$77,0)</f>
        <v>0</v>
      </c>
      <c r="B73" s="5">
        <v>93000</v>
      </c>
      <c r="C73" s="18">
        <f t="shared" ref="C73:C136" si="32">+B73*D73</f>
        <v>337.34665000000001</v>
      </c>
      <c r="D73" s="17">
        <f t="shared" ref="D73:D86" si="33">+D72+($D$87-$D$7)/40000*500</f>
        <v>3.6273833333333337E-3</v>
      </c>
      <c r="F73" s="18">
        <f t="shared" si="31"/>
        <v>74.053349999999966</v>
      </c>
      <c r="G73" s="18"/>
      <c r="H73" s="18">
        <f t="shared" si="22"/>
        <v>74.099999999999994</v>
      </c>
      <c r="I73" s="18">
        <f t="shared" si="23"/>
        <v>111.1</v>
      </c>
      <c r="J73" s="18">
        <f t="shared" si="24"/>
        <v>148.1</v>
      </c>
      <c r="K73" s="18">
        <f t="shared" si="25"/>
        <v>185.1</v>
      </c>
      <c r="L73" s="18">
        <f t="shared" si="26"/>
        <v>222.2</v>
      </c>
      <c r="M73" s="18">
        <f t="shared" si="27"/>
        <v>259.2</v>
      </c>
      <c r="N73" s="18">
        <f t="shared" si="28"/>
        <v>296.2</v>
      </c>
      <c r="O73" s="18">
        <f t="shared" si="29"/>
        <v>333.2</v>
      </c>
      <c r="P73" s="18">
        <f t="shared" si="30"/>
        <v>370.3</v>
      </c>
    </row>
    <row r="74" spans="1:16" s="6" customFormat="1" x14ac:dyDescent="0.3">
      <c r="A74" s="22">
        <f>IF(Selbstdeklaration!$F$76=B74,F74/20*Selbstdeklaration!$F$77,0)</f>
        <v>0</v>
      </c>
      <c r="B74" s="5">
        <v>93500</v>
      </c>
      <c r="C74" s="18">
        <f t="shared" si="32"/>
        <v>342.41024583333336</v>
      </c>
      <c r="D74" s="17">
        <f t="shared" si="33"/>
        <v>3.662141666666667E-3</v>
      </c>
      <c r="F74" s="18">
        <f t="shared" si="31"/>
        <v>68.989754166666614</v>
      </c>
      <c r="G74" s="18"/>
      <c r="H74" s="18">
        <f t="shared" si="22"/>
        <v>69</v>
      </c>
      <c r="I74" s="18">
        <f t="shared" si="23"/>
        <v>103.5</v>
      </c>
      <c r="J74" s="18">
        <f t="shared" si="24"/>
        <v>138</v>
      </c>
      <c r="K74" s="18">
        <f t="shared" si="25"/>
        <v>172.5</v>
      </c>
      <c r="L74" s="18">
        <f t="shared" si="26"/>
        <v>207</v>
      </c>
      <c r="M74" s="18">
        <f t="shared" si="27"/>
        <v>241.5</v>
      </c>
      <c r="N74" s="18">
        <f t="shared" si="28"/>
        <v>276</v>
      </c>
      <c r="O74" s="18">
        <f t="shared" si="29"/>
        <v>310.5</v>
      </c>
      <c r="P74" s="18">
        <f t="shared" si="30"/>
        <v>344.9</v>
      </c>
    </row>
    <row r="75" spans="1:16" s="6" customFormat="1" x14ac:dyDescent="0.3">
      <c r="A75" s="22">
        <f>IF(Selbstdeklaration!$F$76=B75,F75/20*Selbstdeklaration!$F$77,0)</f>
        <v>0</v>
      </c>
      <c r="B75" s="5">
        <v>94000</v>
      </c>
      <c r="C75" s="18">
        <f t="shared" si="32"/>
        <v>347.50860000000006</v>
      </c>
      <c r="D75" s="17">
        <f t="shared" si="33"/>
        <v>3.6969000000000004E-3</v>
      </c>
      <c r="F75" s="18">
        <f t="shared" si="31"/>
        <v>63.891399999999919</v>
      </c>
      <c r="G75" s="18"/>
      <c r="H75" s="18">
        <f t="shared" si="22"/>
        <v>63.9</v>
      </c>
      <c r="I75" s="18">
        <f t="shared" si="23"/>
        <v>95.8</v>
      </c>
      <c r="J75" s="18">
        <f t="shared" si="24"/>
        <v>127.8</v>
      </c>
      <c r="K75" s="18">
        <f t="shared" si="25"/>
        <v>159.69999999999999</v>
      </c>
      <c r="L75" s="18">
        <f t="shared" si="26"/>
        <v>191.7</v>
      </c>
      <c r="M75" s="18">
        <f t="shared" si="27"/>
        <v>223.6</v>
      </c>
      <c r="N75" s="18">
        <f t="shared" si="28"/>
        <v>255.6</v>
      </c>
      <c r="O75" s="18">
        <f t="shared" si="29"/>
        <v>287.5</v>
      </c>
      <c r="P75" s="18">
        <f t="shared" si="30"/>
        <v>319.5</v>
      </c>
    </row>
    <row r="76" spans="1:16" s="6" customFormat="1" x14ac:dyDescent="0.3">
      <c r="A76" s="22">
        <f>IF(Selbstdeklaration!$F$76=B76,F76/20*Selbstdeklaration!$F$77,0)</f>
        <v>0</v>
      </c>
      <c r="B76" s="5">
        <v>94500</v>
      </c>
      <c r="C76" s="18">
        <f t="shared" si="32"/>
        <v>352.64171250000004</v>
      </c>
      <c r="D76" s="17">
        <f t="shared" si="33"/>
        <v>3.7316583333333337E-3</v>
      </c>
      <c r="F76" s="18">
        <f t="shared" si="31"/>
        <v>58.758287499999938</v>
      </c>
      <c r="G76" s="18"/>
      <c r="H76" s="18">
        <f t="shared" si="22"/>
        <v>58.8</v>
      </c>
      <c r="I76" s="18">
        <f t="shared" si="23"/>
        <v>88.1</v>
      </c>
      <c r="J76" s="18">
        <f t="shared" si="24"/>
        <v>117.5</v>
      </c>
      <c r="K76" s="18">
        <f t="shared" si="25"/>
        <v>146.9</v>
      </c>
      <c r="L76" s="18">
        <f t="shared" si="26"/>
        <v>176.3</v>
      </c>
      <c r="M76" s="18">
        <f t="shared" si="27"/>
        <v>205.7</v>
      </c>
      <c r="N76" s="18">
        <f t="shared" si="28"/>
        <v>235</v>
      </c>
      <c r="O76" s="18">
        <f t="shared" si="29"/>
        <v>264.39999999999998</v>
      </c>
      <c r="P76" s="18">
        <f t="shared" si="30"/>
        <v>293.8</v>
      </c>
    </row>
    <row r="77" spans="1:16" s="6" customFormat="1" x14ac:dyDescent="0.3">
      <c r="A77" s="22">
        <f>IF(Selbstdeklaration!$F$76=B77,F77/20*Selbstdeklaration!$F$77,0)</f>
        <v>0</v>
      </c>
      <c r="B77" s="5">
        <v>95000</v>
      </c>
      <c r="C77" s="18">
        <f t="shared" si="32"/>
        <v>357.80958333333336</v>
      </c>
      <c r="D77" s="17">
        <f t="shared" si="33"/>
        <v>3.766416666666667E-3</v>
      </c>
      <c r="F77" s="18">
        <f t="shared" si="31"/>
        <v>53.590416666666613</v>
      </c>
      <c r="G77" s="18"/>
      <c r="H77" s="18">
        <f t="shared" si="22"/>
        <v>53.6</v>
      </c>
      <c r="I77" s="18">
        <f t="shared" si="23"/>
        <v>80.400000000000006</v>
      </c>
      <c r="J77" s="18">
        <f t="shared" si="24"/>
        <v>107.2</v>
      </c>
      <c r="K77" s="18">
        <f t="shared" si="25"/>
        <v>134</v>
      </c>
      <c r="L77" s="18">
        <f t="shared" si="26"/>
        <v>160.80000000000001</v>
      </c>
      <c r="M77" s="18">
        <f t="shared" si="27"/>
        <v>187.6</v>
      </c>
      <c r="N77" s="18">
        <f t="shared" si="28"/>
        <v>214.4</v>
      </c>
      <c r="O77" s="18">
        <f t="shared" si="29"/>
        <v>241.2</v>
      </c>
      <c r="P77" s="18">
        <f t="shared" si="30"/>
        <v>268</v>
      </c>
    </row>
    <row r="78" spans="1:16" s="6" customFormat="1" x14ac:dyDescent="0.3">
      <c r="A78" s="22">
        <f>IF(Selbstdeklaration!$F$76=B78,F78/20*Selbstdeklaration!$F$77,0)</f>
        <v>0</v>
      </c>
      <c r="B78" s="16">
        <v>95500</v>
      </c>
      <c r="C78" s="18">
        <f t="shared" si="32"/>
        <v>363.01221250000003</v>
      </c>
      <c r="D78" s="17">
        <f t="shared" si="33"/>
        <v>3.8011750000000004E-3</v>
      </c>
      <c r="F78" s="18">
        <f t="shared" si="31"/>
        <v>48.387787499999945</v>
      </c>
      <c r="G78" s="18"/>
      <c r="H78" s="18">
        <f t="shared" si="22"/>
        <v>48.4</v>
      </c>
      <c r="I78" s="18">
        <f t="shared" si="23"/>
        <v>72.599999999999994</v>
      </c>
      <c r="J78" s="18">
        <f t="shared" si="24"/>
        <v>96.8</v>
      </c>
      <c r="K78" s="18">
        <f t="shared" si="25"/>
        <v>121</v>
      </c>
      <c r="L78" s="18">
        <f t="shared" si="26"/>
        <v>145.19999999999999</v>
      </c>
      <c r="M78" s="18">
        <f t="shared" si="27"/>
        <v>169.4</v>
      </c>
      <c r="N78" s="18">
        <f t="shared" si="28"/>
        <v>193.6</v>
      </c>
      <c r="O78" s="18">
        <f t="shared" si="29"/>
        <v>217.7</v>
      </c>
      <c r="P78" s="18">
        <f t="shared" si="30"/>
        <v>241.9</v>
      </c>
    </row>
    <row r="79" spans="1:16" s="6" customFormat="1" x14ac:dyDescent="0.3">
      <c r="A79" s="22">
        <f>IF(Selbstdeklaration!$F$76=B79,F79/20*Selbstdeklaration!$F$77,0)</f>
        <v>0</v>
      </c>
      <c r="B79" s="5">
        <v>96000</v>
      </c>
      <c r="C79" s="18">
        <f t="shared" si="32"/>
        <v>368.24960000000004</v>
      </c>
      <c r="D79" s="17">
        <f t="shared" si="33"/>
        <v>3.8359333333333337E-3</v>
      </c>
      <c r="F79" s="18">
        <f t="shared" si="31"/>
        <v>43.150399999999934</v>
      </c>
      <c r="G79" s="18"/>
      <c r="H79" s="18">
        <f t="shared" si="22"/>
        <v>43.2</v>
      </c>
      <c r="I79" s="18">
        <f t="shared" si="23"/>
        <v>64.7</v>
      </c>
      <c r="J79" s="18">
        <f t="shared" si="24"/>
        <v>86.3</v>
      </c>
      <c r="K79" s="18">
        <f t="shared" si="25"/>
        <v>107.9</v>
      </c>
      <c r="L79" s="18">
        <f t="shared" si="26"/>
        <v>129.5</v>
      </c>
      <c r="M79" s="18">
        <f t="shared" si="27"/>
        <v>151</v>
      </c>
      <c r="N79" s="18">
        <f t="shared" si="28"/>
        <v>172.6</v>
      </c>
      <c r="O79" s="18">
        <f t="shared" si="29"/>
        <v>194.2</v>
      </c>
      <c r="P79" s="18">
        <f t="shared" si="30"/>
        <v>215.8</v>
      </c>
    </row>
    <row r="80" spans="1:16" s="6" customFormat="1" x14ac:dyDescent="0.3">
      <c r="A80" s="22">
        <f>IF(Selbstdeklaration!$F$76=B80,F80/20*Selbstdeklaration!$F$77,0)</f>
        <v>0</v>
      </c>
      <c r="B80" s="5">
        <v>96500</v>
      </c>
      <c r="C80" s="18">
        <f t="shared" si="32"/>
        <v>373.5217458333334</v>
      </c>
      <c r="D80" s="17">
        <f t="shared" si="33"/>
        <v>3.8706916666666671E-3</v>
      </c>
      <c r="F80" s="18">
        <f t="shared" si="31"/>
        <v>37.878254166666579</v>
      </c>
      <c r="G80" s="18"/>
      <c r="H80" s="18">
        <f t="shared" si="22"/>
        <v>37.9</v>
      </c>
      <c r="I80" s="18">
        <f t="shared" si="23"/>
        <v>56.8</v>
      </c>
      <c r="J80" s="18">
        <f t="shared" si="24"/>
        <v>75.8</v>
      </c>
      <c r="K80" s="18">
        <f t="shared" si="25"/>
        <v>94.7</v>
      </c>
      <c r="L80" s="18">
        <f t="shared" si="26"/>
        <v>113.6</v>
      </c>
      <c r="M80" s="18">
        <f t="shared" si="27"/>
        <v>132.6</v>
      </c>
      <c r="N80" s="18">
        <f t="shared" si="28"/>
        <v>151.5</v>
      </c>
      <c r="O80" s="18">
        <f t="shared" si="29"/>
        <v>170.5</v>
      </c>
      <c r="P80" s="18">
        <f t="shared" si="30"/>
        <v>189.4</v>
      </c>
    </row>
    <row r="81" spans="1:16" s="6" customFormat="1" x14ac:dyDescent="0.3">
      <c r="A81" s="22">
        <f>IF(Selbstdeklaration!$F$76=B81,F81/20*Selbstdeklaration!$F$77,0)</f>
        <v>0</v>
      </c>
      <c r="B81" s="5">
        <v>97000</v>
      </c>
      <c r="C81" s="18">
        <f t="shared" si="32"/>
        <v>378.82865000000004</v>
      </c>
      <c r="D81" s="17">
        <f t="shared" si="33"/>
        <v>3.9054500000000004E-3</v>
      </c>
      <c r="F81" s="18">
        <f t="shared" si="31"/>
        <v>32.571349999999939</v>
      </c>
      <c r="G81" s="18"/>
      <c r="H81" s="18">
        <f t="shared" si="22"/>
        <v>32.6</v>
      </c>
      <c r="I81" s="18">
        <f t="shared" si="23"/>
        <v>48.9</v>
      </c>
      <c r="J81" s="18">
        <f t="shared" si="24"/>
        <v>65.099999999999994</v>
      </c>
      <c r="K81" s="18">
        <f t="shared" si="25"/>
        <v>81.400000000000006</v>
      </c>
      <c r="L81" s="18">
        <f t="shared" si="26"/>
        <v>97.7</v>
      </c>
      <c r="M81" s="18">
        <f t="shared" si="27"/>
        <v>114</v>
      </c>
      <c r="N81" s="18">
        <f t="shared" si="28"/>
        <v>130.30000000000001</v>
      </c>
      <c r="O81" s="18">
        <f t="shared" si="29"/>
        <v>146.6</v>
      </c>
      <c r="P81" s="18">
        <f t="shared" si="30"/>
        <v>162.9</v>
      </c>
    </row>
    <row r="82" spans="1:16" s="6" customFormat="1" x14ac:dyDescent="0.3">
      <c r="A82" s="22">
        <f>IF(Selbstdeklaration!$F$76=B82,F82/20*Selbstdeklaration!$F$77,0)</f>
        <v>0</v>
      </c>
      <c r="B82" s="16">
        <v>97500</v>
      </c>
      <c r="C82" s="18">
        <f t="shared" si="32"/>
        <v>384.17031250000002</v>
      </c>
      <c r="D82" s="17">
        <f t="shared" si="33"/>
        <v>3.9402083333333338E-3</v>
      </c>
      <c r="F82" s="18">
        <f t="shared" si="31"/>
        <v>27.229687499999955</v>
      </c>
      <c r="G82" s="18"/>
      <c r="H82" s="18">
        <f t="shared" si="22"/>
        <v>27.2</v>
      </c>
      <c r="I82" s="18">
        <f t="shared" si="23"/>
        <v>40.799999999999997</v>
      </c>
      <c r="J82" s="18">
        <f t="shared" si="24"/>
        <v>54.5</v>
      </c>
      <c r="K82" s="18">
        <f t="shared" si="25"/>
        <v>68.099999999999994</v>
      </c>
      <c r="L82" s="18">
        <f t="shared" si="26"/>
        <v>81.7</v>
      </c>
      <c r="M82" s="18">
        <f t="shared" si="27"/>
        <v>95.3</v>
      </c>
      <c r="N82" s="18">
        <f t="shared" si="28"/>
        <v>108.9</v>
      </c>
      <c r="O82" s="18">
        <f t="shared" si="29"/>
        <v>122.5</v>
      </c>
      <c r="P82" s="18">
        <f t="shared" si="30"/>
        <v>136.1</v>
      </c>
    </row>
    <row r="83" spans="1:16" s="6" customFormat="1" x14ac:dyDescent="0.3">
      <c r="A83" s="22">
        <f>IF(Selbstdeklaration!$F$76=B83,F83/20*Selbstdeklaration!$F$77,0)</f>
        <v>0</v>
      </c>
      <c r="B83" s="5">
        <v>98000</v>
      </c>
      <c r="C83" s="18">
        <f t="shared" si="32"/>
        <v>389.54673333333335</v>
      </c>
      <c r="D83" s="17">
        <f t="shared" si="33"/>
        <v>3.9749666666666671E-3</v>
      </c>
      <c r="F83" s="18">
        <f t="shared" si="31"/>
        <v>21.853266666666627</v>
      </c>
      <c r="G83" s="18"/>
      <c r="H83" s="18">
        <f t="shared" si="22"/>
        <v>21.9</v>
      </c>
      <c r="I83" s="18">
        <f t="shared" si="23"/>
        <v>32.799999999999997</v>
      </c>
      <c r="J83" s="18">
        <f t="shared" si="24"/>
        <v>43.7</v>
      </c>
      <c r="K83" s="18">
        <f t="shared" si="25"/>
        <v>54.6</v>
      </c>
      <c r="L83" s="18">
        <f t="shared" si="26"/>
        <v>65.599999999999994</v>
      </c>
      <c r="M83" s="18">
        <f t="shared" si="27"/>
        <v>76.5</v>
      </c>
      <c r="N83" s="18">
        <f t="shared" si="28"/>
        <v>87.4</v>
      </c>
      <c r="O83" s="18">
        <f t="shared" si="29"/>
        <v>98.3</v>
      </c>
      <c r="P83" s="18">
        <f t="shared" si="30"/>
        <v>109.3</v>
      </c>
    </row>
    <row r="84" spans="1:16" s="6" customFormat="1" x14ac:dyDescent="0.3">
      <c r="A84" s="22">
        <f>IF(Selbstdeklaration!$F$76=B84,F84/20*Selbstdeklaration!$F$77,0)</f>
        <v>0</v>
      </c>
      <c r="B84" s="5">
        <v>98500</v>
      </c>
      <c r="C84" s="18">
        <f t="shared" si="32"/>
        <v>394.95791250000002</v>
      </c>
      <c r="D84" s="17">
        <f t="shared" si="33"/>
        <v>4.0097250000000004E-3</v>
      </c>
      <c r="F84" s="18">
        <f t="shared" si="31"/>
        <v>16.442087499999957</v>
      </c>
      <c r="G84" s="18"/>
      <c r="H84" s="18">
        <f t="shared" si="22"/>
        <v>16.399999999999999</v>
      </c>
      <c r="I84" s="18">
        <f t="shared" si="23"/>
        <v>24.7</v>
      </c>
      <c r="J84" s="18">
        <f t="shared" si="24"/>
        <v>32.9</v>
      </c>
      <c r="K84" s="18">
        <f t="shared" si="25"/>
        <v>41.1</v>
      </c>
      <c r="L84" s="18">
        <f t="shared" si="26"/>
        <v>49.3</v>
      </c>
      <c r="M84" s="18">
        <f t="shared" si="27"/>
        <v>57.5</v>
      </c>
      <c r="N84" s="18">
        <f t="shared" si="28"/>
        <v>65.8</v>
      </c>
      <c r="O84" s="18">
        <f t="shared" si="29"/>
        <v>74</v>
      </c>
      <c r="P84" s="18">
        <f t="shared" si="30"/>
        <v>82.2</v>
      </c>
    </row>
    <row r="85" spans="1:16" x14ac:dyDescent="0.3">
      <c r="A85" s="22">
        <f>IF(Selbstdeklaration!$F$76=B85,F85/20*Selbstdeklaration!$F$77,0)</f>
        <v>0</v>
      </c>
      <c r="B85" s="5">
        <v>99000</v>
      </c>
      <c r="C85" s="18">
        <f t="shared" si="32"/>
        <v>400.40385000000003</v>
      </c>
      <c r="D85" s="17">
        <f t="shared" si="33"/>
        <v>4.0444833333333338E-3</v>
      </c>
      <c r="F85" s="18">
        <f t="shared" si="31"/>
        <v>10.996149999999943</v>
      </c>
      <c r="G85" s="18"/>
      <c r="H85" s="18">
        <f t="shared" si="22"/>
        <v>11</v>
      </c>
      <c r="I85" s="18">
        <f t="shared" si="23"/>
        <v>16.5</v>
      </c>
      <c r="J85" s="18">
        <f t="shared" si="24"/>
        <v>22</v>
      </c>
      <c r="K85" s="18">
        <f t="shared" si="25"/>
        <v>27.5</v>
      </c>
      <c r="L85" s="18">
        <f t="shared" si="26"/>
        <v>33</v>
      </c>
      <c r="M85" s="18">
        <f t="shared" si="27"/>
        <v>38.5</v>
      </c>
      <c r="N85" s="18">
        <f t="shared" si="28"/>
        <v>44</v>
      </c>
      <c r="O85" s="18">
        <f t="shared" si="29"/>
        <v>49.5</v>
      </c>
      <c r="P85" s="18">
        <f t="shared" si="30"/>
        <v>55</v>
      </c>
    </row>
    <row r="86" spans="1:16" x14ac:dyDescent="0.3">
      <c r="A86" s="22">
        <f>IF(Selbstdeklaration!$F$76=B86,F86/20*Selbstdeklaration!$F$77,0)</f>
        <v>0</v>
      </c>
      <c r="B86" s="5">
        <v>99500</v>
      </c>
      <c r="C86" s="18">
        <f t="shared" si="32"/>
        <v>405.88454583333339</v>
      </c>
      <c r="D86" s="17">
        <f t="shared" si="33"/>
        <v>4.0792416666666671E-3</v>
      </c>
      <c r="F86" s="18">
        <f t="shared" si="31"/>
        <v>5.5154541666665864</v>
      </c>
      <c r="G86" s="18"/>
      <c r="H86" s="18">
        <f t="shared" si="22"/>
        <v>5.5</v>
      </c>
      <c r="I86" s="18">
        <f t="shared" si="23"/>
        <v>8.3000000000000007</v>
      </c>
      <c r="J86" s="18">
        <f t="shared" si="24"/>
        <v>11</v>
      </c>
      <c r="K86" s="18">
        <f t="shared" si="25"/>
        <v>13.8</v>
      </c>
      <c r="L86" s="18">
        <f t="shared" si="26"/>
        <v>16.5</v>
      </c>
      <c r="M86" s="18">
        <f t="shared" si="27"/>
        <v>19.3</v>
      </c>
      <c r="N86" s="18">
        <f t="shared" si="28"/>
        <v>22.1</v>
      </c>
      <c r="O86" s="18">
        <f t="shared" si="29"/>
        <v>24.8</v>
      </c>
      <c r="P86" s="18">
        <f t="shared" si="30"/>
        <v>27.6</v>
      </c>
    </row>
    <row r="87" spans="1:16" x14ac:dyDescent="0.3">
      <c r="A87" s="22">
        <f>IF(Selbstdeklaration!$F$76=B87,F87/20*Selbstdeklaration!$F$77,0)</f>
        <v>0</v>
      </c>
      <c r="B87" s="5">
        <v>100000</v>
      </c>
      <c r="C87" s="18">
        <f t="shared" si="32"/>
        <v>411.4</v>
      </c>
      <c r="D87" s="17">
        <f>(F4)/B87</f>
        <v>4.1139999999999996E-3</v>
      </c>
      <c r="F87" s="18">
        <f t="shared" si="31"/>
        <v>0</v>
      </c>
      <c r="G87" s="18"/>
      <c r="H87" s="18">
        <f t="shared" si="22"/>
        <v>0</v>
      </c>
      <c r="I87" s="18">
        <f t="shared" si="23"/>
        <v>0</v>
      </c>
      <c r="J87" s="18">
        <f t="shared" si="24"/>
        <v>0</v>
      </c>
      <c r="K87" s="18">
        <f t="shared" si="25"/>
        <v>0</v>
      </c>
      <c r="L87" s="18">
        <f t="shared" si="26"/>
        <v>0</v>
      </c>
      <c r="M87" s="18">
        <f t="shared" si="27"/>
        <v>0</v>
      </c>
      <c r="N87" s="18">
        <f t="shared" si="28"/>
        <v>0</v>
      </c>
      <c r="O87" s="18">
        <f t="shared" si="29"/>
        <v>0</v>
      </c>
      <c r="P87" s="18">
        <f t="shared" si="30"/>
        <v>0</v>
      </c>
    </row>
    <row r="88" spans="1:16" x14ac:dyDescent="0.3">
      <c r="A88" s="22">
        <f>IF(Selbstdeklaration!$F$76=B88,F88/20*Selbstdeklaration!$F$77,0)</f>
        <v>0</v>
      </c>
      <c r="B88" s="5">
        <v>100500</v>
      </c>
      <c r="C88" s="18">
        <f t="shared" si="32"/>
        <v>0</v>
      </c>
      <c r="D88" s="17"/>
      <c r="F88" s="18">
        <f t="shared" ref="F88:F135" si="34">+$C$167-C88</f>
        <v>0</v>
      </c>
      <c r="G88" s="18"/>
      <c r="H88" s="18">
        <f t="shared" si="22"/>
        <v>411.4</v>
      </c>
      <c r="I88" s="18">
        <f t="shared" si="23"/>
        <v>617.1</v>
      </c>
      <c r="J88" s="18">
        <f t="shared" si="24"/>
        <v>822.8</v>
      </c>
      <c r="K88" s="18">
        <f t="shared" si="25"/>
        <v>1028.5</v>
      </c>
      <c r="L88" s="18">
        <f t="shared" si="26"/>
        <v>1234.2</v>
      </c>
      <c r="M88" s="18">
        <f t="shared" si="27"/>
        <v>1439.9</v>
      </c>
      <c r="N88" s="18">
        <f t="shared" si="28"/>
        <v>1645.6</v>
      </c>
      <c r="O88" s="18">
        <f t="shared" si="29"/>
        <v>1851.3</v>
      </c>
      <c r="P88" s="18">
        <f t="shared" si="30"/>
        <v>2057</v>
      </c>
    </row>
    <row r="89" spans="1:16" x14ac:dyDescent="0.3">
      <c r="A89" s="22">
        <f>IF(Selbstdeklaration!$F$76=B89,F89/20*Selbstdeklaration!$F$77,0)</f>
        <v>0</v>
      </c>
      <c r="B89" s="5">
        <v>101000</v>
      </c>
      <c r="C89" s="18">
        <f t="shared" si="32"/>
        <v>0</v>
      </c>
      <c r="D89" s="17"/>
      <c r="F89" s="18">
        <f t="shared" si="34"/>
        <v>0</v>
      </c>
      <c r="G89" s="18"/>
      <c r="H89" s="18">
        <f t="shared" si="22"/>
        <v>411.4</v>
      </c>
      <c r="I89" s="18">
        <f t="shared" si="23"/>
        <v>617.1</v>
      </c>
      <c r="J89" s="18">
        <f t="shared" si="24"/>
        <v>822.8</v>
      </c>
      <c r="K89" s="18">
        <f t="shared" si="25"/>
        <v>1028.5</v>
      </c>
      <c r="L89" s="18">
        <f t="shared" si="26"/>
        <v>1234.2</v>
      </c>
      <c r="M89" s="18">
        <f t="shared" si="27"/>
        <v>1439.9</v>
      </c>
      <c r="N89" s="18">
        <f t="shared" si="28"/>
        <v>1645.6</v>
      </c>
      <c r="O89" s="18">
        <f t="shared" si="29"/>
        <v>1851.3</v>
      </c>
      <c r="P89" s="18">
        <f t="shared" si="30"/>
        <v>2057</v>
      </c>
    </row>
    <row r="90" spans="1:16" x14ac:dyDescent="0.3">
      <c r="A90" s="22">
        <f>IF(Selbstdeklaration!$F$76=B90,F90/20*Selbstdeklaration!$F$77,0)</f>
        <v>0</v>
      </c>
      <c r="B90" s="16">
        <v>101500</v>
      </c>
      <c r="C90" s="18">
        <f t="shared" si="32"/>
        <v>0</v>
      </c>
      <c r="D90" s="17"/>
      <c r="F90" s="18">
        <f t="shared" si="34"/>
        <v>0</v>
      </c>
      <c r="G90" s="18"/>
      <c r="H90" s="18">
        <f t="shared" si="22"/>
        <v>411.4</v>
      </c>
      <c r="I90" s="18">
        <f t="shared" si="23"/>
        <v>617.1</v>
      </c>
      <c r="J90" s="18">
        <f t="shared" si="24"/>
        <v>822.8</v>
      </c>
      <c r="K90" s="18">
        <f t="shared" si="25"/>
        <v>1028.5</v>
      </c>
      <c r="L90" s="18">
        <f t="shared" si="26"/>
        <v>1234.2</v>
      </c>
      <c r="M90" s="18">
        <f t="shared" si="27"/>
        <v>1439.9</v>
      </c>
      <c r="N90" s="18">
        <f t="shared" si="28"/>
        <v>1645.6</v>
      </c>
      <c r="O90" s="18">
        <f t="shared" si="29"/>
        <v>1851.3</v>
      </c>
      <c r="P90" s="18">
        <f t="shared" si="30"/>
        <v>2057</v>
      </c>
    </row>
    <row r="91" spans="1:16" x14ac:dyDescent="0.3">
      <c r="A91" s="22">
        <f>IF(Selbstdeklaration!$F$76=B91,F91/20*Selbstdeklaration!$F$77,0)</f>
        <v>0</v>
      </c>
      <c r="B91" s="5">
        <v>102000</v>
      </c>
      <c r="C91" s="18">
        <f t="shared" si="32"/>
        <v>0</v>
      </c>
      <c r="D91" s="17"/>
      <c r="F91" s="18">
        <f t="shared" si="34"/>
        <v>0</v>
      </c>
      <c r="G91" s="18"/>
      <c r="H91" s="18">
        <f t="shared" si="22"/>
        <v>411.4</v>
      </c>
      <c r="I91" s="18">
        <f t="shared" si="23"/>
        <v>617.1</v>
      </c>
      <c r="J91" s="18">
        <f t="shared" si="24"/>
        <v>822.8</v>
      </c>
      <c r="K91" s="18">
        <f t="shared" si="25"/>
        <v>1028.5</v>
      </c>
      <c r="L91" s="18">
        <f t="shared" si="26"/>
        <v>1234.2</v>
      </c>
      <c r="M91" s="18">
        <f t="shared" si="27"/>
        <v>1439.9</v>
      </c>
      <c r="N91" s="18">
        <f t="shared" si="28"/>
        <v>1645.6</v>
      </c>
      <c r="O91" s="18">
        <f t="shared" si="29"/>
        <v>1851.3</v>
      </c>
      <c r="P91" s="18">
        <f t="shared" si="30"/>
        <v>2057</v>
      </c>
    </row>
    <row r="92" spans="1:16" x14ac:dyDescent="0.3">
      <c r="A92" s="22">
        <f>IF(Selbstdeklaration!$F$76=B92,F92/20*Selbstdeklaration!$F$77,0)</f>
        <v>0</v>
      </c>
      <c r="B92" s="5">
        <v>102500</v>
      </c>
      <c r="C92" s="18">
        <f t="shared" si="32"/>
        <v>0</v>
      </c>
      <c r="D92" s="17"/>
      <c r="F92" s="18">
        <f t="shared" si="34"/>
        <v>0</v>
      </c>
      <c r="G92" s="18"/>
      <c r="H92" s="18">
        <f t="shared" si="22"/>
        <v>411.4</v>
      </c>
      <c r="I92" s="18">
        <f t="shared" si="23"/>
        <v>617.1</v>
      </c>
      <c r="J92" s="18">
        <f t="shared" si="24"/>
        <v>822.8</v>
      </c>
      <c r="K92" s="18">
        <f t="shared" si="25"/>
        <v>1028.5</v>
      </c>
      <c r="L92" s="18">
        <f t="shared" si="26"/>
        <v>1234.2</v>
      </c>
      <c r="M92" s="18">
        <f t="shared" si="27"/>
        <v>1439.9</v>
      </c>
      <c r="N92" s="18">
        <f t="shared" si="28"/>
        <v>1645.6</v>
      </c>
      <c r="O92" s="18">
        <f t="shared" si="29"/>
        <v>1851.3</v>
      </c>
      <c r="P92" s="18">
        <f t="shared" si="30"/>
        <v>2057</v>
      </c>
    </row>
    <row r="93" spans="1:16" x14ac:dyDescent="0.3">
      <c r="A93" s="22">
        <f>IF(Selbstdeklaration!$F$76=B93,F93/20*Selbstdeklaration!$F$77,0)</f>
        <v>0</v>
      </c>
      <c r="B93" s="5">
        <v>103000</v>
      </c>
      <c r="C93" s="18">
        <f t="shared" si="32"/>
        <v>0</v>
      </c>
      <c r="D93" s="17"/>
      <c r="F93" s="18">
        <f t="shared" si="34"/>
        <v>0</v>
      </c>
      <c r="G93" s="18"/>
      <c r="H93" s="18">
        <f t="shared" si="22"/>
        <v>411.4</v>
      </c>
      <c r="I93" s="18">
        <f t="shared" si="23"/>
        <v>617.1</v>
      </c>
      <c r="J93" s="18">
        <f t="shared" si="24"/>
        <v>822.8</v>
      </c>
      <c r="K93" s="18">
        <f t="shared" si="25"/>
        <v>1028.5</v>
      </c>
      <c r="L93" s="18">
        <f t="shared" si="26"/>
        <v>1234.2</v>
      </c>
      <c r="M93" s="18">
        <f t="shared" si="27"/>
        <v>1439.9</v>
      </c>
      <c r="N93" s="18">
        <f t="shared" si="28"/>
        <v>1645.6</v>
      </c>
      <c r="O93" s="18">
        <f t="shared" si="29"/>
        <v>1851.3</v>
      </c>
      <c r="P93" s="18">
        <f t="shared" si="30"/>
        <v>2057</v>
      </c>
    </row>
    <row r="94" spans="1:16" x14ac:dyDescent="0.3">
      <c r="A94" s="22">
        <f>IF(Selbstdeklaration!$F$76=B94,F94/20*Selbstdeklaration!$F$77,0)</f>
        <v>0</v>
      </c>
      <c r="B94" s="16">
        <v>103500</v>
      </c>
      <c r="C94" s="18">
        <f t="shared" si="32"/>
        <v>0</v>
      </c>
      <c r="D94" s="17"/>
      <c r="F94" s="18">
        <f t="shared" si="34"/>
        <v>0</v>
      </c>
      <c r="G94" s="18"/>
      <c r="H94" s="18">
        <f t="shared" si="22"/>
        <v>411.4</v>
      </c>
      <c r="I94" s="18">
        <f t="shared" si="23"/>
        <v>617.1</v>
      </c>
      <c r="J94" s="18">
        <f t="shared" si="24"/>
        <v>822.8</v>
      </c>
      <c r="K94" s="18">
        <f t="shared" si="25"/>
        <v>1028.5</v>
      </c>
      <c r="L94" s="18">
        <f t="shared" si="26"/>
        <v>1234.2</v>
      </c>
      <c r="M94" s="18">
        <f t="shared" si="27"/>
        <v>1439.9</v>
      </c>
      <c r="N94" s="18">
        <f t="shared" si="28"/>
        <v>1645.6</v>
      </c>
      <c r="O94" s="18">
        <f t="shared" si="29"/>
        <v>1851.3</v>
      </c>
      <c r="P94" s="18">
        <f t="shared" si="30"/>
        <v>2057</v>
      </c>
    </row>
    <row r="95" spans="1:16" x14ac:dyDescent="0.3">
      <c r="A95" s="22">
        <f>IF(Selbstdeklaration!$F$76=B95,F95/20*Selbstdeklaration!$F$77,0)</f>
        <v>0</v>
      </c>
      <c r="B95" s="5">
        <v>104000</v>
      </c>
      <c r="C95" s="18">
        <f t="shared" si="32"/>
        <v>0</v>
      </c>
      <c r="D95" s="17"/>
      <c r="F95" s="18">
        <f t="shared" si="34"/>
        <v>0</v>
      </c>
      <c r="G95" s="18"/>
      <c r="H95" s="18">
        <f t="shared" si="22"/>
        <v>411.4</v>
      </c>
      <c r="I95" s="18">
        <f t="shared" si="23"/>
        <v>617.1</v>
      </c>
      <c r="J95" s="18">
        <f t="shared" si="24"/>
        <v>822.8</v>
      </c>
      <c r="K95" s="18">
        <f t="shared" si="25"/>
        <v>1028.5</v>
      </c>
      <c r="L95" s="18">
        <f t="shared" si="26"/>
        <v>1234.2</v>
      </c>
      <c r="M95" s="18">
        <f t="shared" si="27"/>
        <v>1439.9</v>
      </c>
      <c r="N95" s="18">
        <f t="shared" si="28"/>
        <v>1645.6</v>
      </c>
      <c r="O95" s="18">
        <f t="shared" si="29"/>
        <v>1851.3</v>
      </c>
      <c r="P95" s="18">
        <f t="shared" si="30"/>
        <v>2057</v>
      </c>
    </row>
    <row r="96" spans="1:16" x14ac:dyDescent="0.3">
      <c r="A96" s="22">
        <f>IF(Selbstdeklaration!$F$76=B96,F96/20*Selbstdeklaration!$F$77,0)</f>
        <v>0</v>
      </c>
      <c r="B96" s="5">
        <v>104500</v>
      </c>
      <c r="C96" s="18">
        <f t="shared" si="32"/>
        <v>0</v>
      </c>
      <c r="D96" s="17"/>
      <c r="F96" s="18">
        <f t="shared" si="34"/>
        <v>0</v>
      </c>
      <c r="G96" s="18"/>
      <c r="H96" s="18">
        <f t="shared" si="22"/>
        <v>411.4</v>
      </c>
      <c r="I96" s="18">
        <f t="shared" si="23"/>
        <v>617.1</v>
      </c>
      <c r="J96" s="18">
        <f t="shared" si="24"/>
        <v>822.8</v>
      </c>
      <c r="K96" s="18">
        <f t="shared" si="25"/>
        <v>1028.5</v>
      </c>
      <c r="L96" s="18">
        <f t="shared" si="26"/>
        <v>1234.2</v>
      </c>
      <c r="M96" s="18">
        <f t="shared" si="27"/>
        <v>1439.9</v>
      </c>
      <c r="N96" s="18">
        <f t="shared" si="28"/>
        <v>1645.6</v>
      </c>
      <c r="O96" s="18">
        <f t="shared" si="29"/>
        <v>1851.3</v>
      </c>
      <c r="P96" s="18">
        <f t="shared" si="30"/>
        <v>2057</v>
      </c>
    </row>
    <row r="97" spans="1:16" x14ac:dyDescent="0.3">
      <c r="A97" s="22">
        <f>IF(Selbstdeklaration!$F$76=B97,F97/20*Selbstdeklaration!$F$77,0)</f>
        <v>0</v>
      </c>
      <c r="B97" s="5">
        <v>105000</v>
      </c>
      <c r="C97" s="18">
        <f t="shared" si="32"/>
        <v>0</v>
      </c>
      <c r="D97" s="17"/>
      <c r="F97" s="18">
        <f t="shared" si="34"/>
        <v>0</v>
      </c>
      <c r="G97" s="18"/>
      <c r="H97" s="18">
        <f t="shared" si="22"/>
        <v>411.4</v>
      </c>
      <c r="I97" s="18">
        <f t="shared" si="23"/>
        <v>617.1</v>
      </c>
      <c r="J97" s="18">
        <f t="shared" si="24"/>
        <v>822.8</v>
      </c>
      <c r="K97" s="18">
        <f t="shared" si="25"/>
        <v>1028.5</v>
      </c>
      <c r="L97" s="18">
        <f t="shared" si="26"/>
        <v>1234.2</v>
      </c>
      <c r="M97" s="18">
        <f t="shared" si="27"/>
        <v>1439.9</v>
      </c>
      <c r="N97" s="18">
        <f t="shared" si="28"/>
        <v>1645.6</v>
      </c>
      <c r="O97" s="18">
        <f t="shared" si="29"/>
        <v>1851.3</v>
      </c>
      <c r="P97" s="18">
        <f t="shared" si="30"/>
        <v>2057</v>
      </c>
    </row>
    <row r="98" spans="1:16" x14ac:dyDescent="0.3">
      <c r="A98" s="22">
        <f>IF(Selbstdeklaration!$F$76=B98,F98/20*Selbstdeklaration!$F$77,0)</f>
        <v>0</v>
      </c>
      <c r="B98" s="5">
        <v>105500</v>
      </c>
      <c r="C98" s="18">
        <f t="shared" si="32"/>
        <v>0</v>
      </c>
      <c r="D98" s="17"/>
      <c r="F98" s="18">
        <f t="shared" si="34"/>
        <v>0</v>
      </c>
      <c r="G98" s="18"/>
      <c r="H98" s="18">
        <f t="shared" si="22"/>
        <v>411.4</v>
      </c>
      <c r="I98" s="18">
        <f t="shared" si="23"/>
        <v>617.1</v>
      </c>
      <c r="J98" s="18">
        <f t="shared" si="24"/>
        <v>822.8</v>
      </c>
      <c r="K98" s="18">
        <f t="shared" si="25"/>
        <v>1028.5</v>
      </c>
      <c r="L98" s="18">
        <f t="shared" si="26"/>
        <v>1234.2</v>
      </c>
      <c r="M98" s="18">
        <f t="shared" si="27"/>
        <v>1439.9</v>
      </c>
      <c r="N98" s="18">
        <f t="shared" si="28"/>
        <v>1645.6</v>
      </c>
      <c r="O98" s="18">
        <f t="shared" si="29"/>
        <v>1851.3</v>
      </c>
      <c r="P98" s="18">
        <f t="shared" si="30"/>
        <v>2057</v>
      </c>
    </row>
    <row r="99" spans="1:16" x14ac:dyDescent="0.3">
      <c r="A99" s="22">
        <f>IF(Selbstdeklaration!$F$76=B99,F99/20*Selbstdeklaration!$F$77,0)</f>
        <v>0</v>
      </c>
      <c r="B99" s="5">
        <v>106000</v>
      </c>
      <c r="C99" s="18">
        <f t="shared" si="32"/>
        <v>0</v>
      </c>
      <c r="D99" s="17"/>
      <c r="F99" s="18">
        <f t="shared" si="34"/>
        <v>0</v>
      </c>
      <c r="G99" s="18"/>
      <c r="H99" s="18">
        <f t="shared" si="22"/>
        <v>411.4</v>
      </c>
      <c r="I99" s="18">
        <f t="shared" si="23"/>
        <v>617.1</v>
      </c>
      <c r="J99" s="18">
        <f t="shared" si="24"/>
        <v>822.8</v>
      </c>
      <c r="K99" s="18">
        <f t="shared" si="25"/>
        <v>1028.5</v>
      </c>
      <c r="L99" s="18">
        <f t="shared" si="26"/>
        <v>1234.2</v>
      </c>
      <c r="M99" s="18">
        <f t="shared" si="27"/>
        <v>1439.9</v>
      </c>
      <c r="N99" s="18">
        <f t="shared" si="28"/>
        <v>1645.6</v>
      </c>
      <c r="O99" s="18">
        <f t="shared" si="29"/>
        <v>1851.3</v>
      </c>
      <c r="P99" s="18">
        <f t="shared" si="30"/>
        <v>2057</v>
      </c>
    </row>
    <row r="100" spans="1:16" x14ac:dyDescent="0.3">
      <c r="A100" s="22">
        <f>IF(Selbstdeklaration!$F$76=B100,F100/20*Selbstdeklaration!$F$77,0)</f>
        <v>0</v>
      </c>
      <c r="B100" s="5">
        <v>106500</v>
      </c>
      <c r="C100" s="18">
        <f t="shared" si="32"/>
        <v>0</v>
      </c>
      <c r="D100" s="17"/>
      <c r="F100" s="18">
        <f t="shared" si="34"/>
        <v>0</v>
      </c>
      <c r="G100" s="18"/>
      <c r="H100" s="18">
        <f t="shared" si="22"/>
        <v>411.4</v>
      </c>
      <c r="I100" s="18">
        <f t="shared" si="23"/>
        <v>617.1</v>
      </c>
      <c r="J100" s="18">
        <f t="shared" si="24"/>
        <v>822.8</v>
      </c>
      <c r="K100" s="18">
        <f t="shared" si="25"/>
        <v>1028.5</v>
      </c>
      <c r="L100" s="18">
        <f t="shared" si="26"/>
        <v>1234.2</v>
      </c>
      <c r="M100" s="18">
        <f t="shared" si="27"/>
        <v>1439.9</v>
      </c>
      <c r="N100" s="18">
        <f t="shared" si="28"/>
        <v>1645.6</v>
      </c>
      <c r="O100" s="18">
        <f t="shared" si="29"/>
        <v>1851.3</v>
      </c>
      <c r="P100" s="18">
        <f t="shared" si="30"/>
        <v>2057</v>
      </c>
    </row>
    <row r="101" spans="1:16" x14ac:dyDescent="0.3">
      <c r="A101" s="22">
        <f>IF(Selbstdeklaration!$F$76=B101,F101/20*Selbstdeklaration!$F$77,0)</f>
        <v>0</v>
      </c>
      <c r="B101" s="5">
        <v>107000</v>
      </c>
      <c r="C101" s="18">
        <f t="shared" si="32"/>
        <v>0</v>
      </c>
      <c r="D101" s="17"/>
      <c r="F101" s="18">
        <f t="shared" si="34"/>
        <v>0</v>
      </c>
      <c r="G101" s="18"/>
      <c r="H101" s="18">
        <f t="shared" si="22"/>
        <v>411.4</v>
      </c>
      <c r="I101" s="18">
        <f t="shared" si="23"/>
        <v>617.1</v>
      </c>
      <c r="J101" s="18">
        <f t="shared" si="24"/>
        <v>822.8</v>
      </c>
      <c r="K101" s="18">
        <f t="shared" si="25"/>
        <v>1028.5</v>
      </c>
      <c r="L101" s="18">
        <f t="shared" si="26"/>
        <v>1234.2</v>
      </c>
      <c r="M101" s="18">
        <f t="shared" si="27"/>
        <v>1439.9</v>
      </c>
      <c r="N101" s="18">
        <f t="shared" si="28"/>
        <v>1645.6</v>
      </c>
      <c r="O101" s="18">
        <f t="shared" si="29"/>
        <v>1851.3</v>
      </c>
      <c r="P101" s="18">
        <f t="shared" si="30"/>
        <v>2057</v>
      </c>
    </row>
    <row r="102" spans="1:16" x14ac:dyDescent="0.3">
      <c r="A102" s="22">
        <f>IF(Selbstdeklaration!$F$76=B102,F102/20*Selbstdeklaration!$F$77,0)</f>
        <v>0</v>
      </c>
      <c r="B102" s="16">
        <v>107500</v>
      </c>
      <c r="C102" s="18">
        <f t="shared" si="32"/>
        <v>0</v>
      </c>
      <c r="D102" s="17"/>
      <c r="F102" s="18">
        <f t="shared" si="34"/>
        <v>0</v>
      </c>
      <c r="G102" s="18"/>
      <c r="H102" s="18">
        <f t="shared" si="22"/>
        <v>411.4</v>
      </c>
      <c r="I102" s="18">
        <f t="shared" si="23"/>
        <v>617.1</v>
      </c>
      <c r="J102" s="18">
        <f t="shared" si="24"/>
        <v>822.8</v>
      </c>
      <c r="K102" s="18">
        <f t="shared" si="25"/>
        <v>1028.5</v>
      </c>
      <c r="L102" s="18">
        <f t="shared" si="26"/>
        <v>1234.2</v>
      </c>
      <c r="M102" s="18">
        <f t="shared" si="27"/>
        <v>1439.9</v>
      </c>
      <c r="N102" s="18">
        <f t="shared" si="28"/>
        <v>1645.6</v>
      </c>
      <c r="O102" s="18">
        <f t="shared" si="29"/>
        <v>1851.3</v>
      </c>
      <c r="P102" s="18">
        <f t="shared" si="30"/>
        <v>2057</v>
      </c>
    </row>
    <row r="103" spans="1:16" x14ac:dyDescent="0.3">
      <c r="A103" s="22">
        <f>IF(Selbstdeklaration!$F$76=B103,F103/20*Selbstdeklaration!$F$77,0)</f>
        <v>0</v>
      </c>
      <c r="B103" s="5">
        <v>108000</v>
      </c>
      <c r="C103" s="18">
        <f t="shared" si="32"/>
        <v>0</v>
      </c>
      <c r="D103" s="17"/>
      <c r="F103" s="18">
        <f t="shared" si="34"/>
        <v>0</v>
      </c>
      <c r="G103" s="18"/>
      <c r="H103" s="18">
        <f t="shared" ref="H103:H134" si="35">ROUND($F$4-C103,1)</f>
        <v>411.4</v>
      </c>
      <c r="I103" s="18">
        <f t="shared" ref="I103:I134" si="36">ROUND($F$4*1.5-C103*1.5,1)</f>
        <v>617.1</v>
      </c>
      <c r="J103" s="18">
        <f t="shared" ref="J103:J134" si="37">ROUND($F$4*2-C103*2,1)</f>
        <v>822.8</v>
      </c>
      <c r="K103" s="18">
        <f t="shared" ref="K103:K134" si="38">ROUND($F$4*2.5-C103*2.5,1)</f>
        <v>1028.5</v>
      </c>
      <c r="L103" s="18">
        <f t="shared" ref="L103:L134" si="39">ROUND($F$4*3-C103*3,1)</f>
        <v>1234.2</v>
      </c>
      <c r="M103" s="18">
        <f t="shared" ref="M103:M134" si="40">ROUND($F$4*3.5-C103*3.5,1)</f>
        <v>1439.9</v>
      </c>
      <c r="N103" s="18">
        <f t="shared" ref="N103:N134" si="41">ROUND($F$4*4-C103*4,1)</f>
        <v>1645.6</v>
      </c>
      <c r="O103" s="18">
        <f t="shared" ref="O103:O134" si="42">ROUND($F$4*4.5-C103*4.5,1)</f>
        <v>1851.3</v>
      </c>
      <c r="P103" s="18">
        <f t="shared" ref="P103:P134" si="43">ROUND($F$4*5-C103*5,1)</f>
        <v>2057</v>
      </c>
    </row>
    <row r="104" spans="1:16" x14ac:dyDescent="0.3">
      <c r="A104" s="22">
        <f>IF(Selbstdeklaration!$F$76=B104,F104/20*Selbstdeklaration!$F$77,0)</f>
        <v>0</v>
      </c>
      <c r="B104" s="5">
        <v>108500</v>
      </c>
      <c r="C104" s="18">
        <f t="shared" si="32"/>
        <v>0</v>
      </c>
      <c r="D104" s="17"/>
      <c r="F104" s="18">
        <f t="shared" si="34"/>
        <v>0</v>
      </c>
      <c r="G104" s="18"/>
      <c r="H104" s="18">
        <f t="shared" si="35"/>
        <v>411.4</v>
      </c>
      <c r="I104" s="18">
        <f t="shared" si="36"/>
        <v>617.1</v>
      </c>
      <c r="J104" s="18">
        <f t="shared" si="37"/>
        <v>822.8</v>
      </c>
      <c r="K104" s="18">
        <f t="shared" si="38"/>
        <v>1028.5</v>
      </c>
      <c r="L104" s="18">
        <f t="shared" si="39"/>
        <v>1234.2</v>
      </c>
      <c r="M104" s="18">
        <f t="shared" si="40"/>
        <v>1439.9</v>
      </c>
      <c r="N104" s="18">
        <f t="shared" si="41"/>
        <v>1645.6</v>
      </c>
      <c r="O104" s="18">
        <f t="shared" si="42"/>
        <v>1851.3</v>
      </c>
      <c r="P104" s="18">
        <f t="shared" si="43"/>
        <v>2057</v>
      </c>
    </row>
    <row r="105" spans="1:16" x14ac:dyDescent="0.3">
      <c r="A105" s="22">
        <f>IF(Selbstdeklaration!$F$76=B105,F105/20*Selbstdeklaration!$F$77,0)</f>
        <v>0</v>
      </c>
      <c r="B105" s="5">
        <v>109000</v>
      </c>
      <c r="C105" s="18">
        <f t="shared" si="32"/>
        <v>0</v>
      </c>
      <c r="D105" s="17"/>
      <c r="F105" s="18">
        <f t="shared" si="34"/>
        <v>0</v>
      </c>
      <c r="G105" s="18"/>
      <c r="H105" s="18">
        <f t="shared" si="35"/>
        <v>411.4</v>
      </c>
      <c r="I105" s="18">
        <f t="shared" si="36"/>
        <v>617.1</v>
      </c>
      <c r="J105" s="18">
        <f t="shared" si="37"/>
        <v>822.8</v>
      </c>
      <c r="K105" s="18">
        <f t="shared" si="38"/>
        <v>1028.5</v>
      </c>
      <c r="L105" s="18">
        <f t="shared" si="39"/>
        <v>1234.2</v>
      </c>
      <c r="M105" s="18">
        <f t="shared" si="40"/>
        <v>1439.9</v>
      </c>
      <c r="N105" s="18">
        <f t="shared" si="41"/>
        <v>1645.6</v>
      </c>
      <c r="O105" s="18">
        <f t="shared" si="42"/>
        <v>1851.3</v>
      </c>
      <c r="P105" s="18">
        <f t="shared" si="43"/>
        <v>2057</v>
      </c>
    </row>
    <row r="106" spans="1:16" x14ac:dyDescent="0.3">
      <c r="A106" s="22">
        <f>IF(Selbstdeklaration!$F$76=B106,F106/20*Selbstdeklaration!$F$77,0)</f>
        <v>0</v>
      </c>
      <c r="B106" s="16">
        <v>109500</v>
      </c>
      <c r="C106" s="18">
        <f t="shared" si="32"/>
        <v>0</v>
      </c>
      <c r="D106" s="17"/>
      <c r="F106" s="18">
        <f t="shared" si="34"/>
        <v>0</v>
      </c>
      <c r="G106" s="18"/>
      <c r="H106" s="18">
        <f t="shared" si="35"/>
        <v>411.4</v>
      </c>
      <c r="I106" s="18">
        <f t="shared" si="36"/>
        <v>617.1</v>
      </c>
      <c r="J106" s="18">
        <f t="shared" si="37"/>
        <v>822.8</v>
      </c>
      <c r="K106" s="18">
        <f t="shared" si="38"/>
        <v>1028.5</v>
      </c>
      <c r="L106" s="18">
        <f t="shared" si="39"/>
        <v>1234.2</v>
      </c>
      <c r="M106" s="18">
        <f t="shared" si="40"/>
        <v>1439.9</v>
      </c>
      <c r="N106" s="18">
        <f t="shared" si="41"/>
        <v>1645.6</v>
      </c>
      <c r="O106" s="18">
        <f t="shared" si="42"/>
        <v>1851.3</v>
      </c>
      <c r="P106" s="18">
        <f t="shared" si="43"/>
        <v>2057</v>
      </c>
    </row>
    <row r="107" spans="1:16" x14ac:dyDescent="0.3">
      <c r="A107" s="22">
        <f>IF(Selbstdeklaration!$F$76=B107,F107/20*Selbstdeklaration!$F$77,0)</f>
        <v>0</v>
      </c>
      <c r="B107" s="5">
        <v>110000</v>
      </c>
      <c r="C107" s="18">
        <f t="shared" si="32"/>
        <v>0</v>
      </c>
      <c r="D107" s="17"/>
      <c r="F107" s="18">
        <f t="shared" si="34"/>
        <v>0</v>
      </c>
      <c r="G107" s="18"/>
      <c r="H107" s="18">
        <f t="shared" si="35"/>
        <v>411.4</v>
      </c>
      <c r="I107" s="18">
        <f t="shared" si="36"/>
        <v>617.1</v>
      </c>
      <c r="J107" s="18">
        <f t="shared" si="37"/>
        <v>822.8</v>
      </c>
      <c r="K107" s="18">
        <f t="shared" si="38"/>
        <v>1028.5</v>
      </c>
      <c r="L107" s="18">
        <f t="shared" si="39"/>
        <v>1234.2</v>
      </c>
      <c r="M107" s="18">
        <f t="shared" si="40"/>
        <v>1439.9</v>
      </c>
      <c r="N107" s="18">
        <f t="shared" si="41"/>
        <v>1645.6</v>
      </c>
      <c r="O107" s="18">
        <f t="shared" si="42"/>
        <v>1851.3</v>
      </c>
      <c r="P107" s="18">
        <f t="shared" si="43"/>
        <v>2057</v>
      </c>
    </row>
    <row r="108" spans="1:16" x14ac:dyDescent="0.3">
      <c r="A108" s="22">
        <f>IF(Selbstdeklaration!$F$76=B108,F108/20*Selbstdeklaration!$F$77,0)</f>
        <v>0</v>
      </c>
      <c r="B108" s="5">
        <v>110500</v>
      </c>
      <c r="C108" s="18">
        <f t="shared" si="32"/>
        <v>0</v>
      </c>
      <c r="D108" s="17"/>
      <c r="F108" s="18">
        <f t="shared" si="34"/>
        <v>0</v>
      </c>
      <c r="G108" s="18"/>
      <c r="H108" s="18">
        <f t="shared" si="35"/>
        <v>411.4</v>
      </c>
      <c r="I108" s="18">
        <f t="shared" si="36"/>
        <v>617.1</v>
      </c>
      <c r="J108" s="18">
        <f t="shared" si="37"/>
        <v>822.8</v>
      </c>
      <c r="K108" s="18">
        <f t="shared" si="38"/>
        <v>1028.5</v>
      </c>
      <c r="L108" s="18">
        <f t="shared" si="39"/>
        <v>1234.2</v>
      </c>
      <c r="M108" s="18">
        <f t="shared" si="40"/>
        <v>1439.9</v>
      </c>
      <c r="N108" s="18">
        <f t="shared" si="41"/>
        <v>1645.6</v>
      </c>
      <c r="O108" s="18">
        <f t="shared" si="42"/>
        <v>1851.3</v>
      </c>
      <c r="P108" s="18">
        <f t="shared" si="43"/>
        <v>2057</v>
      </c>
    </row>
    <row r="109" spans="1:16" x14ac:dyDescent="0.3">
      <c r="A109" s="22">
        <f>IF(Selbstdeklaration!$F$76=B109,F109/20*Selbstdeklaration!$F$77,0)</f>
        <v>0</v>
      </c>
      <c r="B109" s="5">
        <v>111000</v>
      </c>
      <c r="C109" s="18">
        <f t="shared" si="32"/>
        <v>0</v>
      </c>
      <c r="D109" s="17"/>
      <c r="F109" s="18">
        <f t="shared" si="34"/>
        <v>0</v>
      </c>
      <c r="G109" s="18"/>
      <c r="H109" s="18">
        <f t="shared" si="35"/>
        <v>411.4</v>
      </c>
      <c r="I109" s="18">
        <f t="shared" si="36"/>
        <v>617.1</v>
      </c>
      <c r="J109" s="18">
        <f t="shared" si="37"/>
        <v>822.8</v>
      </c>
      <c r="K109" s="18">
        <f t="shared" si="38"/>
        <v>1028.5</v>
      </c>
      <c r="L109" s="18">
        <f t="shared" si="39"/>
        <v>1234.2</v>
      </c>
      <c r="M109" s="18">
        <f t="shared" si="40"/>
        <v>1439.9</v>
      </c>
      <c r="N109" s="18">
        <f t="shared" si="41"/>
        <v>1645.6</v>
      </c>
      <c r="O109" s="18">
        <f t="shared" si="42"/>
        <v>1851.3</v>
      </c>
      <c r="P109" s="18">
        <f t="shared" si="43"/>
        <v>2057</v>
      </c>
    </row>
    <row r="110" spans="1:16" x14ac:dyDescent="0.3">
      <c r="A110" s="22">
        <f>IF(Selbstdeklaration!$F$76=B110,F110/20*Selbstdeklaration!$F$77,0)</f>
        <v>0</v>
      </c>
      <c r="B110" s="5">
        <v>111500</v>
      </c>
      <c r="C110" s="18">
        <f t="shared" si="32"/>
        <v>0</v>
      </c>
      <c r="D110" s="17"/>
      <c r="F110" s="18">
        <f t="shared" si="34"/>
        <v>0</v>
      </c>
      <c r="G110" s="18"/>
      <c r="H110" s="18">
        <f t="shared" si="35"/>
        <v>411.4</v>
      </c>
      <c r="I110" s="18">
        <f t="shared" si="36"/>
        <v>617.1</v>
      </c>
      <c r="J110" s="18">
        <f t="shared" si="37"/>
        <v>822.8</v>
      </c>
      <c r="K110" s="18">
        <f t="shared" si="38"/>
        <v>1028.5</v>
      </c>
      <c r="L110" s="18">
        <f t="shared" si="39"/>
        <v>1234.2</v>
      </c>
      <c r="M110" s="18">
        <f t="shared" si="40"/>
        <v>1439.9</v>
      </c>
      <c r="N110" s="18">
        <f t="shared" si="41"/>
        <v>1645.6</v>
      </c>
      <c r="O110" s="18">
        <f t="shared" si="42"/>
        <v>1851.3</v>
      </c>
      <c r="P110" s="18">
        <f t="shared" si="43"/>
        <v>2057</v>
      </c>
    </row>
    <row r="111" spans="1:16" x14ac:dyDescent="0.3">
      <c r="A111" s="22">
        <f>IF(Selbstdeklaration!$F$76=B111,F111/20*Selbstdeklaration!$F$77,0)</f>
        <v>0</v>
      </c>
      <c r="B111" s="5">
        <v>112000</v>
      </c>
      <c r="C111" s="18">
        <f t="shared" si="32"/>
        <v>0</v>
      </c>
      <c r="D111" s="17"/>
      <c r="F111" s="18">
        <f t="shared" si="34"/>
        <v>0</v>
      </c>
      <c r="G111" s="18"/>
      <c r="H111" s="18">
        <f t="shared" si="35"/>
        <v>411.4</v>
      </c>
      <c r="I111" s="18">
        <f t="shared" si="36"/>
        <v>617.1</v>
      </c>
      <c r="J111" s="18">
        <f t="shared" si="37"/>
        <v>822.8</v>
      </c>
      <c r="K111" s="18">
        <f t="shared" si="38"/>
        <v>1028.5</v>
      </c>
      <c r="L111" s="18">
        <f t="shared" si="39"/>
        <v>1234.2</v>
      </c>
      <c r="M111" s="18">
        <f t="shared" si="40"/>
        <v>1439.9</v>
      </c>
      <c r="N111" s="18">
        <f t="shared" si="41"/>
        <v>1645.6</v>
      </c>
      <c r="O111" s="18">
        <f t="shared" si="42"/>
        <v>1851.3</v>
      </c>
      <c r="P111" s="18">
        <f t="shared" si="43"/>
        <v>2057</v>
      </c>
    </row>
    <row r="112" spans="1:16" x14ac:dyDescent="0.3">
      <c r="A112" s="22">
        <f>IF(Selbstdeklaration!$F$76=B112,F112/20*Selbstdeklaration!$F$77,0)</f>
        <v>0</v>
      </c>
      <c r="B112" s="5">
        <v>112500</v>
      </c>
      <c r="C112" s="18">
        <f t="shared" si="32"/>
        <v>0</v>
      </c>
      <c r="D112" s="17"/>
      <c r="F112" s="18">
        <f t="shared" si="34"/>
        <v>0</v>
      </c>
      <c r="G112" s="18"/>
      <c r="H112" s="18">
        <f t="shared" si="35"/>
        <v>411.4</v>
      </c>
      <c r="I112" s="18">
        <f t="shared" si="36"/>
        <v>617.1</v>
      </c>
      <c r="J112" s="18">
        <f t="shared" si="37"/>
        <v>822.8</v>
      </c>
      <c r="K112" s="18">
        <f t="shared" si="38"/>
        <v>1028.5</v>
      </c>
      <c r="L112" s="18">
        <f t="shared" si="39"/>
        <v>1234.2</v>
      </c>
      <c r="M112" s="18">
        <f t="shared" si="40"/>
        <v>1439.9</v>
      </c>
      <c r="N112" s="18">
        <f t="shared" si="41"/>
        <v>1645.6</v>
      </c>
      <c r="O112" s="18">
        <f t="shared" si="42"/>
        <v>1851.3</v>
      </c>
      <c r="P112" s="18">
        <f t="shared" si="43"/>
        <v>2057</v>
      </c>
    </row>
    <row r="113" spans="1:16" x14ac:dyDescent="0.3">
      <c r="A113" s="22">
        <f>IF(Selbstdeklaration!$F$76=B113,F113/20*Selbstdeklaration!$F$77,0)</f>
        <v>0</v>
      </c>
      <c r="B113" s="5">
        <v>113000</v>
      </c>
      <c r="C113" s="18">
        <f t="shared" si="32"/>
        <v>0</v>
      </c>
      <c r="D113" s="17"/>
      <c r="F113" s="18">
        <f t="shared" si="34"/>
        <v>0</v>
      </c>
      <c r="G113" s="18"/>
      <c r="H113" s="18">
        <f t="shared" si="35"/>
        <v>411.4</v>
      </c>
      <c r="I113" s="18">
        <f t="shared" si="36"/>
        <v>617.1</v>
      </c>
      <c r="J113" s="18">
        <f t="shared" si="37"/>
        <v>822.8</v>
      </c>
      <c r="K113" s="18">
        <f t="shared" si="38"/>
        <v>1028.5</v>
      </c>
      <c r="L113" s="18">
        <f t="shared" si="39"/>
        <v>1234.2</v>
      </c>
      <c r="M113" s="18">
        <f t="shared" si="40"/>
        <v>1439.9</v>
      </c>
      <c r="N113" s="18">
        <f t="shared" si="41"/>
        <v>1645.6</v>
      </c>
      <c r="O113" s="18">
        <f t="shared" si="42"/>
        <v>1851.3</v>
      </c>
      <c r="P113" s="18">
        <f t="shared" si="43"/>
        <v>2057</v>
      </c>
    </row>
    <row r="114" spans="1:16" x14ac:dyDescent="0.3">
      <c r="A114" s="22">
        <f>IF(Selbstdeklaration!$F$76=B114,F114/20*Selbstdeklaration!$F$77,0)</f>
        <v>0</v>
      </c>
      <c r="B114" s="16">
        <v>113500</v>
      </c>
      <c r="C114" s="18">
        <f t="shared" si="32"/>
        <v>0</v>
      </c>
      <c r="D114" s="17"/>
      <c r="F114" s="18">
        <f t="shared" si="34"/>
        <v>0</v>
      </c>
      <c r="G114" s="18"/>
      <c r="H114" s="18">
        <f t="shared" si="35"/>
        <v>411.4</v>
      </c>
      <c r="I114" s="18">
        <f t="shared" si="36"/>
        <v>617.1</v>
      </c>
      <c r="J114" s="18">
        <f t="shared" si="37"/>
        <v>822.8</v>
      </c>
      <c r="K114" s="18">
        <f t="shared" si="38"/>
        <v>1028.5</v>
      </c>
      <c r="L114" s="18">
        <f t="shared" si="39"/>
        <v>1234.2</v>
      </c>
      <c r="M114" s="18">
        <f t="shared" si="40"/>
        <v>1439.9</v>
      </c>
      <c r="N114" s="18">
        <f t="shared" si="41"/>
        <v>1645.6</v>
      </c>
      <c r="O114" s="18">
        <f t="shared" si="42"/>
        <v>1851.3</v>
      </c>
      <c r="P114" s="18">
        <f t="shared" si="43"/>
        <v>2057</v>
      </c>
    </row>
    <row r="115" spans="1:16" x14ac:dyDescent="0.3">
      <c r="A115" s="22">
        <f>IF(Selbstdeklaration!$F$76=B115,F115/20*Selbstdeklaration!$F$77,0)</f>
        <v>0</v>
      </c>
      <c r="B115" s="5">
        <v>114000</v>
      </c>
      <c r="C115" s="18">
        <f t="shared" si="32"/>
        <v>0</v>
      </c>
      <c r="D115" s="17"/>
      <c r="F115" s="18">
        <f t="shared" si="34"/>
        <v>0</v>
      </c>
      <c r="G115" s="18"/>
      <c r="H115" s="18">
        <f t="shared" si="35"/>
        <v>411.4</v>
      </c>
      <c r="I115" s="18">
        <f t="shared" si="36"/>
        <v>617.1</v>
      </c>
      <c r="J115" s="18">
        <f t="shared" si="37"/>
        <v>822.8</v>
      </c>
      <c r="K115" s="18">
        <f t="shared" si="38"/>
        <v>1028.5</v>
      </c>
      <c r="L115" s="18">
        <f t="shared" si="39"/>
        <v>1234.2</v>
      </c>
      <c r="M115" s="18">
        <f t="shared" si="40"/>
        <v>1439.9</v>
      </c>
      <c r="N115" s="18">
        <f t="shared" si="41"/>
        <v>1645.6</v>
      </c>
      <c r="O115" s="18">
        <f t="shared" si="42"/>
        <v>1851.3</v>
      </c>
      <c r="P115" s="18">
        <f t="shared" si="43"/>
        <v>2057</v>
      </c>
    </row>
    <row r="116" spans="1:16" x14ac:dyDescent="0.3">
      <c r="A116" s="22">
        <f>IF(Selbstdeklaration!$F$76=B116,F116/20*Selbstdeklaration!$F$77,0)</f>
        <v>0</v>
      </c>
      <c r="B116" s="5">
        <v>114500</v>
      </c>
      <c r="C116" s="18">
        <f t="shared" si="32"/>
        <v>0</v>
      </c>
      <c r="D116" s="17"/>
      <c r="F116" s="18">
        <f t="shared" si="34"/>
        <v>0</v>
      </c>
      <c r="G116" s="18"/>
      <c r="H116" s="18">
        <f t="shared" si="35"/>
        <v>411.4</v>
      </c>
      <c r="I116" s="18">
        <f t="shared" si="36"/>
        <v>617.1</v>
      </c>
      <c r="J116" s="18">
        <f t="shared" si="37"/>
        <v>822.8</v>
      </c>
      <c r="K116" s="18">
        <f t="shared" si="38"/>
        <v>1028.5</v>
      </c>
      <c r="L116" s="18">
        <f t="shared" si="39"/>
        <v>1234.2</v>
      </c>
      <c r="M116" s="18">
        <f t="shared" si="40"/>
        <v>1439.9</v>
      </c>
      <c r="N116" s="18">
        <f t="shared" si="41"/>
        <v>1645.6</v>
      </c>
      <c r="O116" s="18">
        <f t="shared" si="42"/>
        <v>1851.3</v>
      </c>
      <c r="P116" s="18">
        <f t="shared" si="43"/>
        <v>2057</v>
      </c>
    </row>
    <row r="117" spans="1:16" x14ac:dyDescent="0.3">
      <c r="A117" s="22">
        <f>IF(Selbstdeklaration!$F$76=B117,F117/20*Selbstdeklaration!$F$77,0)</f>
        <v>0</v>
      </c>
      <c r="B117" s="5">
        <v>115000</v>
      </c>
      <c r="C117" s="18">
        <f t="shared" si="32"/>
        <v>0</v>
      </c>
      <c r="D117" s="17"/>
      <c r="F117" s="18">
        <f t="shared" si="34"/>
        <v>0</v>
      </c>
      <c r="G117" s="18"/>
      <c r="H117" s="18">
        <f t="shared" si="35"/>
        <v>411.4</v>
      </c>
      <c r="I117" s="18">
        <f t="shared" si="36"/>
        <v>617.1</v>
      </c>
      <c r="J117" s="18">
        <f t="shared" si="37"/>
        <v>822.8</v>
      </c>
      <c r="K117" s="18">
        <f t="shared" si="38"/>
        <v>1028.5</v>
      </c>
      <c r="L117" s="18">
        <f t="shared" si="39"/>
        <v>1234.2</v>
      </c>
      <c r="M117" s="18">
        <f t="shared" si="40"/>
        <v>1439.9</v>
      </c>
      <c r="N117" s="18">
        <f t="shared" si="41"/>
        <v>1645.6</v>
      </c>
      <c r="O117" s="18">
        <f t="shared" si="42"/>
        <v>1851.3</v>
      </c>
      <c r="P117" s="18">
        <f t="shared" si="43"/>
        <v>2057</v>
      </c>
    </row>
    <row r="118" spans="1:16" x14ac:dyDescent="0.3">
      <c r="A118" s="22">
        <f>IF(Selbstdeklaration!$F$76=B118,F118/20*Selbstdeklaration!$F$77,0)</f>
        <v>0</v>
      </c>
      <c r="B118" s="16">
        <v>115500</v>
      </c>
      <c r="C118" s="18">
        <f t="shared" si="32"/>
        <v>0</v>
      </c>
      <c r="D118" s="17"/>
      <c r="F118" s="18">
        <f t="shared" si="34"/>
        <v>0</v>
      </c>
      <c r="G118" s="18"/>
      <c r="H118" s="18">
        <f t="shared" si="35"/>
        <v>411.4</v>
      </c>
      <c r="I118" s="18">
        <f t="shared" si="36"/>
        <v>617.1</v>
      </c>
      <c r="J118" s="18">
        <f t="shared" si="37"/>
        <v>822.8</v>
      </c>
      <c r="K118" s="18">
        <f t="shared" si="38"/>
        <v>1028.5</v>
      </c>
      <c r="L118" s="18">
        <f t="shared" si="39"/>
        <v>1234.2</v>
      </c>
      <c r="M118" s="18">
        <f t="shared" si="40"/>
        <v>1439.9</v>
      </c>
      <c r="N118" s="18">
        <f t="shared" si="41"/>
        <v>1645.6</v>
      </c>
      <c r="O118" s="18">
        <f t="shared" si="42"/>
        <v>1851.3</v>
      </c>
      <c r="P118" s="18">
        <f t="shared" si="43"/>
        <v>2057</v>
      </c>
    </row>
    <row r="119" spans="1:16" x14ac:dyDescent="0.3">
      <c r="A119" s="22">
        <f>IF(Selbstdeklaration!$F$76=B119,F119/20*Selbstdeklaration!$F$77,0)</f>
        <v>0</v>
      </c>
      <c r="B119" s="5">
        <v>116000</v>
      </c>
      <c r="C119" s="18">
        <f t="shared" si="32"/>
        <v>0</v>
      </c>
      <c r="D119" s="17"/>
      <c r="F119" s="18">
        <f t="shared" si="34"/>
        <v>0</v>
      </c>
      <c r="G119" s="18"/>
      <c r="H119" s="18">
        <f t="shared" si="35"/>
        <v>411.4</v>
      </c>
      <c r="I119" s="18">
        <f t="shared" si="36"/>
        <v>617.1</v>
      </c>
      <c r="J119" s="18">
        <f t="shared" si="37"/>
        <v>822.8</v>
      </c>
      <c r="K119" s="18">
        <f t="shared" si="38"/>
        <v>1028.5</v>
      </c>
      <c r="L119" s="18">
        <f t="shared" si="39"/>
        <v>1234.2</v>
      </c>
      <c r="M119" s="18">
        <f t="shared" si="40"/>
        <v>1439.9</v>
      </c>
      <c r="N119" s="18">
        <f t="shared" si="41"/>
        <v>1645.6</v>
      </c>
      <c r="O119" s="18">
        <f t="shared" si="42"/>
        <v>1851.3</v>
      </c>
      <c r="P119" s="18">
        <f t="shared" si="43"/>
        <v>2057</v>
      </c>
    </row>
    <row r="120" spans="1:16" x14ac:dyDescent="0.3">
      <c r="A120" s="22">
        <f>IF(Selbstdeklaration!$F$76=B120,F120/20*Selbstdeklaration!$F$77,0)</f>
        <v>0</v>
      </c>
      <c r="B120" s="5">
        <v>116500</v>
      </c>
      <c r="C120" s="18">
        <f t="shared" si="32"/>
        <v>0</v>
      </c>
      <c r="D120" s="17"/>
      <c r="F120" s="18">
        <f t="shared" si="34"/>
        <v>0</v>
      </c>
      <c r="G120" s="18"/>
      <c r="H120" s="18">
        <f t="shared" si="35"/>
        <v>411.4</v>
      </c>
      <c r="I120" s="18">
        <f t="shared" si="36"/>
        <v>617.1</v>
      </c>
      <c r="J120" s="18">
        <f t="shared" si="37"/>
        <v>822.8</v>
      </c>
      <c r="K120" s="18">
        <f t="shared" si="38"/>
        <v>1028.5</v>
      </c>
      <c r="L120" s="18">
        <f t="shared" si="39"/>
        <v>1234.2</v>
      </c>
      <c r="M120" s="18">
        <f t="shared" si="40"/>
        <v>1439.9</v>
      </c>
      <c r="N120" s="18">
        <f t="shared" si="41"/>
        <v>1645.6</v>
      </c>
      <c r="O120" s="18">
        <f t="shared" si="42"/>
        <v>1851.3</v>
      </c>
      <c r="P120" s="18">
        <f t="shared" si="43"/>
        <v>2057</v>
      </c>
    </row>
    <row r="121" spans="1:16" x14ac:dyDescent="0.3">
      <c r="A121" s="22">
        <f>IF(Selbstdeklaration!$F$76=B121,F121/20*Selbstdeklaration!$F$77,0)</f>
        <v>0</v>
      </c>
      <c r="B121" s="5">
        <v>117000</v>
      </c>
      <c r="C121" s="18">
        <f t="shared" si="32"/>
        <v>0</v>
      </c>
      <c r="D121" s="17"/>
      <c r="F121" s="18">
        <f t="shared" si="34"/>
        <v>0</v>
      </c>
      <c r="G121" s="18"/>
      <c r="H121" s="18">
        <f t="shared" si="35"/>
        <v>411.4</v>
      </c>
      <c r="I121" s="18">
        <f t="shared" si="36"/>
        <v>617.1</v>
      </c>
      <c r="J121" s="18">
        <f t="shared" si="37"/>
        <v>822.8</v>
      </c>
      <c r="K121" s="18">
        <f t="shared" si="38"/>
        <v>1028.5</v>
      </c>
      <c r="L121" s="18">
        <f t="shared" si="39"/>
        <v>1234.2</v>
      </c>
      <c r="M121" s="18">
        <f t="shared" si="40"/>
        <v>1439.9</v>
      </c>
      <c r="N121" s="18">
        <f t="shared" si="41"/>
        <v>1645.6</v>
      </c>
      <c r="O121" s="18">
        <f t="shared" si="42"/>
        <v>1851.3</v>
      </c>
      <c r="P121" s="18">
        <f t="shared" si="43"/>
        <v>2057</v>
      </c>
    </row>
    <row r="122" spans="1:16" x14ac:dyDescent="0.3">
      <c r="A122" s="22">
        <f>IF(Selbstdeklaration!$F$76=B122,F122/20*Selbstdeklaration!$F$77,0)</f>
        <v>0</v>
      </c>
      <c r="B122" s="5">
        <v>117500</v>
      </c>
      <c r="C122" s="18">
        <f t="shared" si="32"/>
        <v>0</v>
      </c>
      <c r="D122" s="17"/>
      <c r="F122" s="18">
        <f t="shared" si="34"/>
        <v>0</v>
      </c>
      <c r="G122" s="18"/>
      <c r="H122" s="18">
        <f t="shared" si="35"/>
        <v>411.4</v>
      </c>
      <c r="I122" s="18">
        <f t="shared" si="36"/>
        <v>617.1</v>
      </c>
      <c r="J122" s="18">
        <f t="shared" si="37"/>
        <v>822.8</v>
      </c>
      <c r="K122" s="18">
        <f t="shared" si="38"/>
        <v>1028.5</v>
      </c>
      <c r="L122" s="18">
        <f t="shared" si="39"/>
        <v>1234.2</v>
      </c>
      <c r="M122" s="18">
        <f t="shared" si="40"/>
        <v>1439.9</v>
      </c>
      <c r="N122" s="18">
        <f t="shared" si="41"/>
        <v>1645.6</v>
      </c>
      <c r="O122" s="18">
        <f t="shared" si="42"/>
        <v>1851.3</v>
      </c>
      <c r="P122" s="18">
        <f t="shared" si="43"/>
        <v>2057</v>
      </c>
    </row>
    <row r="123" spans="1:16" x14ac:dyDescent="0.3">
      <c r="A123" s="22">
        <f>IF(Selbstdeklaration!$F$76=B123,F123/20*Selbstdeklaration!$F$77,0)</f>
        <v>0</v>
      </c>
      <c r="B123" s="5">
        <v>118000</v>
      </c>
      <c r="C123" s="18">
        <f t="shared" si="32"/>
        <v>0</v>
      </c>
      <c r="D123" s="17"/>
      <c r="F123" s="18">
        <f t="shared" si="34"/>
        <v>0</v>
      </c>
      <c r="G123" s="18"/>
      <c r="H123" s="18">
        <f t="shared" si="35"/>
        <v>411.4</v>
      </c>
      <c r="I123" s="18">
        <f t="shared" si="36"/>
        <v>617.1</v>
      </c>
      <c r="J123" s="18">
        <f t="shared" si="37"/>
        <v>822.8</v>
      </c>
      <c r="K123" s="18">
        <f t="shared" si="38"/>
        <v>1028.5</v>
      </c>
      <c r="L123" s="18">
        <f t="shared" si="39"/>
        <v>1234.2</v>
      </c>
      <c r="M123" s="18">
        <f t="shared" si="40"/>
        <v>1439.9</v>
      </c>
      <c r="N123" s="18">
        <f t="shared" si="41"/>
        <v>1645.6</v>
      </c>
      <c r="O123" s="18">
        <f t="shared" si="42"/>
        <v>1851.3</v>
      </c>
      <c r="P123" s="18">
        <f t="shared" si="43"/>
        <v>2057</v>
      </c>
    </row>
    <row r="124" spans="1:16" x14ac:dyDescent="0.3">
      <c r="A124" s="22">
        <f>IF(Selbstdeklaration!$F$76=B124,F124/20*Selbstdeklaration!$F$77,0)</f>
        <v>0</v>
      </c>
      <c r="B124" s="5">
        <v>118500</v>
      </c>
      <c r="C124" s="18">
        <f t="shared" si="32"/>
        <v>0</v>
      </c>
      <c r="D124" s="17"/>
      <c r="F124" s="18">
        <f t="shared" si="34"/>
        <v>0</v>
      </c>
      <c r="G124" s="18"/>
      <c r="H124" s="18">
        <f t="shared" si="35"/>
        <v>411.4</v>
      </c>
      <c r="I124" s="18">
        <f t="shared" si="36"/>
        <v>617.1</v>
      </c>
      <c r="J124" s="18">
        <f t="shared" si="37"/>
        <v>822.8</v>
      </c>
      <c r="K124" s="18">
        <f t="shared" si="38"/>
        <v>1028.5</v>
      </c>
      <c r="L124" s="18">
        <f t="shared" si="39"/>
        <v>1234.2</v>
      </c>
      <c r="M124" s="18">
        <f t="shared" si="40"/>
        <v>1439.9</v>
      </c>
      <c r="N124" s="18">
        <f t="shared" si="41"/>
        <v>1645.6</v>
      </c>
      <c r="O124" s="18">
        <f t="shared" si="42"/>
        <v>1851.3</v>
      </c>
      <c r="P124" s="18">
        <f t="shared" si="43"/>
        <v>2057</v>
      </c>
    </row>
    <row r="125" spans="1:16" x14ac:dyDescent="0.3">
      <c r="A125" s="22">
        <f>IF(Selbstdeklaration!$F$76=B125,F125/20*Selbstdeklaration!$F$77,0)</f>
        <v>0</v>
      </c>
      <c r="B125" s="5">
        <v>119000</v>
      </c>
      <c r="C125" s="18">
        <f t="shared" si="32"/>
        <v>0</v>
      </c>
      <c r="D125" s="17"/>
      <c r="F125" s="18">
        <f t="shared" si="34"/>
        <v>0</v>
      </c>
      <c r="G125" s="18"/>
      <c r="H125" s="18">
        <f t="shared" si="35"/>
        <v>411.4</v>
      </c>
      <c r="I125" s="18">
        <f t="shared" si="36"/>
        <v>617.1</v>
      </c>
      <c r="J125" s="18">
        <f t="shared" si="37"/>
        <v>822.8</v>
      </c>
      <c r="K125" s="18">
        <f t="shared" si="38"/>
        <v>1028.5</v>
      </c>
      <c r="L125" s="18">
        <f t="shared" si="39"/>
        <v>1234.2</v>
      </c>
      <c r="M125" s="18">
        <f t="shared" si="40"/>
        <v>1439.9</v>
      </c>
      <c r="N125" s="18">
        <f t="shared" si="41"/>
        <v>1645.6</v>
      </c>
      <c r="O125" s="18">
        <f t="shared" si="42"/>
        <v>1851.3</v>
      </c>
      <c r="P125" s="18">
        <f t="shared" si="43"/>
        <v>2057</v>
      </c>
    </row>
    <row r="126" spans="1:16" x14ac:dyDescent="0.3">
      <c r="A126" s="22">
        <f>IF(Selbstdeklaration!$F$76=B126,F126/20*Selbstdeklaration!$F$77,0)</f>
        <v>0</v>
      </c>
      <c r="B126" s="16">
        <v>119500</v>
      </c>
      <c r="C126" s="18">
        <f t="shared" si="32"/>
        <v>0</v>
      </c>
      <c r="D126" s="17"/>
      <c r="F126" s="18">
        <f t="shared" si="34"/>
        <v>0</v>
      </c>
      <c r="G126" s="18"/>
      <c r="H126" s="18">
        <f t="shared" si="35"/>
        <v>411.4</v>
      </c>
      <c r="I126" s="18">
        <f t="shared" si="36"/>
        <v>617.1</v>
      </c>
      <c r="J126" s="18">
        <f t="shared" si="37"/>
        <v>822.8</v>
      </c>
      <c r="K126" s="18">
        <f t="shared" si="38"/>
        <v>1028.5</v>
      </c>
      <c r="L126" s="18">
        <f t="shared" si="39"/>
        <v>1234.2</v>
      </c>
      <c r="M126" s="18">
        <f t="shared" si="40"/>
        <v>1439.9</v>
      </c>
      <c r="N126" s="18">
        <f t="shared" si="41"/>
        <v>1645.6</v>
      </c>
      <c r="O126" s="18">
        <f t="shared" si="42"/>
        <v>1851.3</v>
      </c>
      <c r="P126" s="18">
        <f t="shared" si="43"/>
        <v>2057</v>
      </c>
    </row>
    <row r="127" spans="1:16" x14ac:dyDescent="0.3">
      <c r="A127" s="22">
        <f>IF(Selbstdeklaration!$F$76=B127,F127/20*Selbstdeklaration!$F$77,0)</f>
        <v>0</v>
      </c>
      <c r="B127" s="5">
        <v>120000</v>
      </c>
      <c r="C127" s="18">
        <f t="shared" si="32"/>
        <v>0</v>
      </c>
      <c r="D127" s="17"/>
      <c r="F127" s="18">
        <f t="shared" si="34"/>
        <v>0</v>
      </c>
      <c r="G127" s="18"/>
      <c r="H127" s="18">
        <f t="shared" si="35"/>
        <v>411.4</v>
      </c>
      <c r="I127" s="18">
        <f t="shared" si="36"/>
        <v>617.1</v>
      </c>
      <c r="J127" s="18">
        <f t="shared" si="37"/>
        <v>822.8</v>
      </c>
      <c r="K127" s="18">
        <f t="shared" si="38"/>
        <v>1028.5</v>
      </c>
      <c r="L127" s="18">
        <f t="shared" si="39"/>
        <v>1234.2</v>
      </c>
      <c r="M127" s="18">
        <f t="shared" si="40"/>
        <v>1439.9</v>
      </c>
      <c r="N127" s="18">
        <f t="shared" si="41"/>
        <v>1645.6</v>
      </c>
      <c r="O127" s="18">
        <f t="shared" si="42"/>
        <v>1851.3</v>
      </c>
      <c r="P127" s="18">
        <f t="shared" si="43"/>
        <v>2057</v>
      </c>
    </row>
    <row r="128" spans="1:16" x14ac:dyDescent="0.3">
      <c r="A128" s="22">
        <f>IF(Selbstdeklaration!$F$76=B128,F128/20*Selbstdeklaration!$F$77,0)</f>
        <v>0</v>
      </c>
      <c r="B128" s="5">
        <v>120500</v>
      </c>
      <c r="C128" s="18">
        <f t="shared" si="32"/>
        <v>0</v>
      </c>
      <c r="D128" s="17"/>
      <c r="F128" s="18">
        <f t="shared" si="34"/>
        <v>0</v>
      </c>
      <c r="G128" s="18"/>
      <c r="H128" s="18">
        <f t="shared" si="35"/>
        <v>411.4</v>
      </c>
      <c r="I128" s="18">
        <f t="shared" si="36"/>
        <v>617.1</v>
      </c>
      <c r="J128" s="18">
        <f t="shared" si="37"/>
        <v>822.8</v>
      </c>
      <c r="K128" s="18">
        <f t="shared" si="38"/>
        <v>1028.5</v>
      </c>
      <c r="L128" s="18">
        <f t="shared" si="39"/>
        <v>1234.2</v>
      </c>
      <c r="M128" s="18">
        <f t="shared" si="40"/>
        <v>1439.9</v>
      </c>
      <c r="N128" s="18">
        <f t="shared" si="41"/>
        <v>1645.6</v>
      </c>
      <c r="O128" s="18">
        <f t="shared" si="42"/>
        <v>1851.3</v>
      </c>
      <c r="P128" s="18">
        <f t="shared" si="43"/>
        <v>2057</v>
      </c>
    </row>
    <row r="129" spans="1:16" x14ac:dyDescent="0.3">
      <c r="A129" s="22">
        <f>IF(Selbstdeklaration!$F$76=B129,F129/20*Selbstdeklaration!$F$77,0)</f>
        <v>0</v>
      </c>
      <c r="B129" s="5">
        <v>121000</v>
      </c>
      <c r="C129" s="18">
        <f t="shared" si="32"/>
        <v>0</v>
      </c>
      <c r="D129" s="17"/>
      <c r="F129" s="18">
        <f t="shared" si="34"/>
        <v>0</v>
      </c>
      <c r="G129" s="18"/>
      <c r="H129" s="18">
        <f t="shared" si="35"/>
        <v>411.4</v>
      </c>
      <c r="I129" s="18">
        <f t="shared" si="36"/>
        <v>617.1</v>
      </c>
      <c r="J129" s="18">
        <f t="shared" si="37"/>
        <v>822.8</v>
      </c>
      <c r="K129" s="18">
        <f t="shared" si="38"/>
        <v>1028.5</v>
      </c>
      <c r="L129" s="18">
        <f t="shared" si="39"/>
        <v>1234.2</v>
      </c>
      <c r="M129" s="18">
        <f t="shared" si="40"/>
        <v>1439.9</v>
      </c>
      <c r="N129" s="18">
        <f t="shared" si="41"/>
        <v>1645.6</v>
      </c>
      <c r="O129" s="18">
        <f t="shared" si="42"/>
        <v>1851.3</v>
      </c>
      <c r="P129" s="18">
        <f t="shared" si="43"/>
        <v>2057</v>
      </c>
    </row>
    <row r="130" spans="1:16" x14ac:dyDescent="0.3">
      <c r="A130" s="22">
        <f>IF(Selbstdeklaration!$F$76=B130,F130/20*Selbstdeklaration!$F$77,0)</f>
        <v>0</v>
      </c>
      <c r="B130" s="16">
        <v>121500</v>
      </c>
      <c r="C130" s="18">
        <f t="shared" si="32"/>
        <v>0</v>
      </c>
      <c r="D130" s="17"/>
      <c r="F130" s="18">
        <f t="shared" si="34"/>
        <v>0</v>
      </c>
      <c r="G130" s="18"/>
      <c r="H130" s="18">
        <f t="shared" si="35"/>
        <v>411.4</v>
      </c>
      <c r="I130" s="18">
        <f t="shared" si="36"/>
        <v>617.1</v>
      </c>
      <c r="J130" s="18">
        <f t="shared" si="37"/>
        <v>822.8</v>
      </c>
      <c r="K130" s="18">
        <f t="shared" si="38"/>
        <v>1028.5</v>
      </c>
      <c r="L130" s="18">
        <f t="shared" si="39"/>
        <v>1234.2</v>
      </c>
      <c r="M130" s="18">
        <f t="shared" si="40"/>
        <v>1439.9</v>
      </c>
      <c r="N130" s="18">
        <f t="shared" si="41"/>
        <v>1645.6</v>
      </c>
      <c r="O130" s="18">
        <f t="shared" si="42"/>
        <v>1851.3</v>
      </c>
      <c r="P130" s="18">
        <f t="shared" si="43"/>
        <v>2057</v>
      </c>
    </row>
    <row r="131" spans="1:16" x14ac:dyDescent="0.3">
      <c r="A131" s="22">
        <f>IF(Selbstdeklaration!$F$76=B131,F131/20*Selbstdeklaration!$F$77,0)</f>
        <v>0</v>
      </c>
      <c r="B131" s="5">
        <v>122000</v>
      </c>
      <c r="C131" s="18">
        <f t="shared" si="32"/>
        <v>0</v>
      </c>
      <c r="D131" s="17"/>
      <c r="F131" s="18">
        <f t="shared" si="34"/>
        <v>0</v>
      </c>
      <c r="G131" s="18"/>
      <c r="H131" s="18">
        <f t="shared" si="35"/>
        <v>411.4</v>
      </c>
      <c r="I131" s="18">
        <f t="shared" si="36"/>
        <v>617.1</v>
      </c>
      <c r="J131" s="18">
        <f t="shared" si="37"/>
        <v>822.8</v>
      </c>
      <c r="K131" s="18">
        <f t="shared" si="38"/>
        <v>1028.5</v>
      </c>
      <c r="L131" s="18">
        <f t="shared" si="39"/>
        <v>1234.2</v>
      </c>
      <c r="M131" s="18">
        <f t="shared" si="40"/>
        <v>1439.9</v>
      </c>
      <c r="N131" s="18">
        <f t="shared" si="41"/>
        <v>1645.6</v>
      </c>
      <c r="O131" s="18">
        <f t="shared" si="42"/>
        <v>1851.3</v>
      </c>
      <c r="P131" s="18">
        <f t="shared" si="43"/>
        <v>2057</v>
      </c>
    </row>
    <row r="132" spans="1:16" x14ac:dyDescent="0.3">
      <c r="A132" s="22">
        <f>IF(Selbstdeklaration!$F$76=B132,F132/20*Selbstdeklaration!$F$77,0)</f>
        <v>0</v>
      </c>
      <c r="B132" s="5">
        <v>122500</v>
      </c>
      <c r="C132" s="18">
        <f t="shared" si="32"/>
        <v>0</v>
      </c>
      <c r="D132" s="17"/>
      <c r="F132" s="18">
        <f t="shared" si="34"/>
        <v>0</v>
      </c>
      <c r="G132" s="18"/>
      <c r="H132" s="18">
        <f t="shared" si="35"/>
        <v>411.4</v>
      </c>
      <c r="I132" s="18">
        <f t="shared" si="36"/>
        <v>617.1</v>
      </c>
      <c r="J132" s="18">
        <f t="shared" si="37"/>
        <v>822.8</v>
      </c>
      <c r="K132" s="18">
        <f t="shared" si="38"/>
        <v>1028.5</v>
      </c>
      <c r="L132" s="18">
        <f t="shared" si="39"/>
        <v>1234.2</v>
      </c>
      <c r="M132" s="18">
        <f t="shared" si="40"/>
        <v>1439.9</v>
      </c>
      <c r="N132" s="18">
        <f t="shared" si="41"/>
        <v>1645.6</v>
      </c>
      <c r="O132" s="18">
        <f t="shared" si="42"/>
        <v>1851.3</v>
      </c>
      <c r="P132" s="18">
        <f t="shared" si="43"/>
        <v>2057</v>
      </c>
    </row>
    <row r="133" spans="1:16" x14ac:dyDescent="0.3">
      <c r="A133" s="22">
        <f>IF(Selbstdeklaration!$F$76=B133,F133/20*Selbstdeklaration!$F$77,0)</f>
        <v>0</v>
      </c>
      <c r="B133" s="5">
        <v>123000</v>
      </c>
      <c r="C133" s="18">
        <f t="shared" si="32"/>
        <v>0</v>
      </c>
      <c r="D133" s="17"/>
      <c r="F133" s="18">
        <f t="shared" si="34"/>
        <v>0</v>
      </c>
      <c r="G133" s="18"/>
      <c r="H133" s="18">
        <f t="shared" si="35"/>
        <v>411.4</v>
      </c>
      <c r="I133" s="18">
        <f t="shared" si="36"/>
        <v>617.1</v>
      </c>
      <c r="J133" s="18">
        <f t="shared" si="37"/>
        <v>822.8</v>
      </c>
      <c r="K133" s="18">
        <f t="shared" si="38"/>
        <v>1028.5</v>
      </c>
      <c r="L133" s="18">
        <f t="shared" si="39"/>
        <v>1234.2</v>
      </c>
      <c r="M133" s="18">
        <f t="shared" si="40"/>
        <v>1439.9</v>
      </c>
      <c r="N133" s="18">
        <f t="shared" si="41"/>
        <v>1645.6</v>
      </c>
      <c r="O133" s="18">
        <f t="shared" si="42"/>
        <v>1851.3</v>
      </c>
      <c r="P133" s="18">
        <f t="shared" si="43"/>
        <v>2057</v>
      </c>
    </row>
    <row r="134" spans="1:16" x14ac:dyDescent="0.3">
      <c r="A134" s="22">
        <f>IF(Selbstdeklaration!$F$76=B134,F134/20*Selbstdeklaration!$F$77,0)</f>
        <v>0</v>
      </c>
      <c r="B134" s="5">
        <v>123500</v>
      </c>
      <c r="C134" s="18">
        <f t="shared" si="32"/>
        <v>0</v>
      </c>
      <c r="D134" s="17"/>
      <c r="F134" s="18">
        <f t="shared" si="34"/>
        <v>0</v>
      </c>
      <c r="G134" s="18"/>
      <c r="H134" s="18">
        <f t="shared" si="35"/>
        <v>411.4</v>
      </c>
      <c r="I134" s="18">
        <f t="shared" si="36"/>
        <v>617.1</v>
      </c>
      <c r="J134" s="18">
        <f t="shared" si="37"/>
        <v>822.8</v>
      </c>
      <c r="K134" s="18">
        <f t="shared" si="38"/>
        <v>1028.5</v>
      </c>
      <c r="L134" s="18">
        <f t="shared" si="39"/>
        <v>1234.2</v>
      </c>
      <c r="M134" s="18">
        <f t="shared" si="40"/>
        <v>1439.9</v>
      </c>
      <c r="N134" s="18">
        <f t="shared" si="41"/>
        <v>1645.6</v>
      </c>
      <c r="O134" s="18">
        <f t="shared" si="42"/>
        <v>1851.3</v>
      </c>
      <c r="P134" s="18">
        <f t="shared" si="43"/>
        <v>2057</v>
      </c>
    </row>
    <row r="135" spans="1:16" x14ac:dyDescent="0.3">
      <c r="A135" s="22">
        <f>IF(Selbstdeklaration!$F$76=B135,F135/20*Selbstdeklaration!$F$77,0)</f>
        <v>0</v>
      </c>
      <c r="B135" s="5">
        <v>124000</v>
      </c>
      <c r="C135" s="18">
        <f t="shared" si="32"/>
        <v>0</v>
      </c>
      <c r="D135" s="17"/>
      <c r="F135" s="18">
        <f t="shared" si="34"/>
        <v>0</v>
      </c>
      <c r="G135" s="18"/>
      <c r="H135" s="18">
        <f t="shared" ref="H135:H167" si="44">ROUND($F$4-C135,1)</f>
        <v>411.4</v>
      </c>
      <c r="I135" s="18">
        <f t="shared" ref="I135:I167" si="45">ROUND($F$4*1.5-C135*1.5,1)</f>
        <v>617.1</v>
      </c>
      <c r="J135" s="18">
        <f t="shared" ref="J135:J167" si="46">ROUND($F$4*2-C135*2,1)</f>
        <v>822.8</v>
      </c>
      <c r="K135" s="18">
        <f t="shared" ref="K135:K167" si="47">ROUND($F$4*2.5-C135*2.5,1)</f>
        <v>1028.5</v>
      </c>
      <c r="L135" s="18">
        <f t="shared" ref="L135:L167" si="48">ROUND($F$4*3-C135*3,1)</f>
        <v>1234.2</v>
      </c>
      <c r="M135" s="18">
        <f t="shared" ref="M135:M167" si="49">ROUND($F$4*3.5-C135*3.5,1)</f>
        <v>1439.9</v>
      </c>
      <c r="N135" s="18">
        <f t="shared" ref="N135:N167" si="50">ROUND($F$4*4-C135*4,1)</f>
        <v>1645.6</v>
      </c>
      <c r="O135" s="18">
        <f t="shared" ref="O135:O167" si="51">ROUND($F$4*4.5-C135*4.5,1)</f>
        <v>1851.3</v>
      </c>
      <c r="P135" s="18">
        <f t="shared" ref="P135:P167" si="52">ROUND($F$4*5-C135*5,1)</f>
        <v>2057</v>
      </c>
    </row>
    <row r="136" spans="1:16" x14ac:dyDescent="0.3">
      <c r="A136" s="22">
        <f>IF(Selbstdeklaration!$F$76=B136,F136/20*Selbstdeklaration!$F$77,0)</f>
        <v>0</v>
      </c>
      <c r="B136" s="5">
        <v>124500</v>
      </c>
      <c r="C136" s="18">
        <f t="shared" si="32"/>
        <v>0</v>
      </c>
      <c r="D136" s="17"/>
      <c r="F136" s="18">
        <f t="shared" ref="F136:F167" si="53">+$C$167-C136</f>
        <v>0</v>
      </c>
      <c r="G136" s="18"/>
      <c r="H136" s="18">
        <f t="shared" si="44"/>
        <v>411.4</v>
      </c>
      <c r="I136" s="18">
        <f t="shared" si="45"/>
        <v>617.1</v>
      </c>
      <c r="J136" s="18">
        <f t="shared" si="46"/>
        <v>822.8</v>
      </c>
      <c r="K136" s="18">
        <f t="shared" si="47"/>
        <v>1028.5</v>
      </c>
      <c r="L136" s="18">
        <f t="shared" si="48"/>
        <v>1234.2</v>
      </c>
      <c r="M136" s="18">
        <f t="shared" si="49"/>
        <v>1439.9</v>
      </c>
      <c r="N136" s="18">
        <f t="shared" si="50"/>
        <v>1645.6</v>
      </c>
      <c r="O136" s="18">
        <f t="shared" si="51"/>
        <v>1851.3</v>
      </c>
      <c r="P136" s="18">
        <f t="shared" si="52"/>
        <v>2057</v>
      </c>
    </row>
    <row r="137" spans="1:16" x14ac:dyDescent="0.3">
      <c r="A137" s="22">
        <f>IF(Selbstdeklaration!$F$76=B137,F137/20*Selbstdeklaration!$F$77,0)</f>
        <v>0</v>
      </c>
      <c r="B137" s="5">
        <v>125000</v>
      </c>
      <c r="C137" s="18">
        <f t="shared" ref="C137:C166" si="54">+B137*D137</f>
        <v>0</v>
      </c>
      <c r="D137" s="17"/>
      <c r="F137" s="18">
        <f t="shared" si="53"/>
        <v>0</v>
      </c>
      <c r="G137" s="18"/>
      <c r="H137" s="18">
        <f t="shared" si="44"/>
        <v>411.4</v>
      </c>
      <c r="I137" s="18">
        <f t="shared" si="45"/>
        <v>617.1</v>
      </c>
      <c r="J137" s="18">
        <f t="shared" si="46"/>
        <v>822.8</v>
      </c>
      <c r="K137" s="18">
        <f t="shared" si="47"/>
        <v>1028.5</v>
      </c>
      <c r="L137" s="18">
        <f t="shared" si="48"/>
        <v>1234.2</v>
      </c>
      <c r="M137" s="18">
        <f t="shared" si="49"/>
        <v>1439.9</v>
      </c>
      <c r="N137" s="18">
        <f t="shared" si="50"/>
        <v>1645.6</v>
      </c>
      <c r="O137" s="18">
        <f t="shared" si="51"/>
        <v>1851.3</v>
      </c>
      <c r="P137" s="18">
        <f t="shared" si="52"/>
        <v>2057</v>
      </c>
    </row>
    <row r="138" spans="1:16" x14ac:dyDescent="0.3">
      <c r="A138" s="22">
        <f>IF(Selbstdeklaration!$F$76=B138,F138/20*Selbstdeklaration!$F$77,0)</f>
        <v>0</v>
      </c>
      <c r="B138" s="16">
        <v>125500</v>
      </c>
      <c r="C138" s="18">
        <f t="shared" si="54"/>
        <v>0</v>
      </c>
      <c r="D138" s="17"/>
      <c r="F138" s="18">
        <f t="shared" si="53"/>
        <v>0</v>
      </c>
      <c r="G138" s="18"/>
      <c r="H138" s="18">
        <f t="shared" si="44"/>
        <v>411.4</v>
      </c>
      <c r="I138" s="18">
        <f t="shared" si="45"/>
        <v>617.1</v>
      </c>
      <c r="J138" s="18">
        <f t="shared" si="46"/>
        <v>822.8</v>
      </c>
      <c r="K138" s="18">
        <f t="shared" si="47"/>
        <v>1028.5</v>
      </c>
      <c r="L138" s="18">
        <f t="shared" si="48"/>
        <v>1234.2</v>
      </c>
      <c r="M138" s="18">
        <f t="shared" si="49"/>
        <v>1439.9</v>
      </c>
      <c r="N138" s="18">
        <f t="shared" si="50"/>
        <v>1645.6</v>
      </c>
      <c r="O138" s="18">
        <f t="shared" si="51"/>
        <v>1851.3</v>
      </c>
      <c r="P138" s="18">
        <f t="shared" si="52"/>
        <v>2057</v>
      </c>
    </row>
    <row r="139" spans="1:16" x14ac:dyDescent="0.3">
      <c r="A139" s="22">
        <f>IF(Selbstdeklaration!$F$76=B139,F139/20*Selbstdeklaration!$F$77,0)</f>
        <v>0</v>
      </c>
      <c r="B139" s="5">
        <v>126000</v>
      </c>
      <c r="C139" s="18">
        <f t="shared" si="54"/>
        <v>0</v>
      </c>
      <c r="D139" s="17"/>
      <c r="F139" s="18">
        <f t="shared" si="53"/>
        <v>0</v>
      </c>
      <c r="G139" s="18"/>
      <c r="H139" s="18">
        <f t="shared" si="44"/>
        <v>411.4</v>
      </c>
      <c r="I139" s="18">
        <f t="shared" si="45"/>
        <v>617.1</v>
      </c>
      <c r="J139" s="18">
        <f t="shared" si="46"/>
        <v>822.8</v>
      </c>
      <c r="K139" s="18">
        <f t="shared" si="47"/>
        <v>1028.5</v>
      </c>
      <c r="L139" s="18">
        <f t="shared" si="48"/>
        <v>1234.2</v>
      </c>
      <c r="M139" s="18">
        <f t="shared" si="49"/>
        <v>1439.9</v>
      </c>
      <c r="N139" s="18">
        <f t="shared" si="50"/>
        <v>1645.6</v>
      </c>
      <c r="O139" s="18">
        <f t="shared" si="51"/>
        <v>1851.3</v>
      </c>
      <c r="P139" s="18">
        <f t="shared" si="52"/>
        <v>2057</v>
      </c>
    </row>
    <row r="140" spans="1:16" x14ac:dyDescent="0.3">
      <c r="A140" s="22">
        <f>IF(Selbstdeklaration!$F$76=B140,F140/20*Selbstdeklaration!$F$77,0)</f>
        <v>0</v>
      </c>
      <c r="B140" s="5">
        <v>126500</v>
      </c>
      <c r="C140" s="18">
        <f t="shared" si="54"/>
        <v>0</v>
      </c>
      <c r="D140" s="17"/>
      <c r="F140" s="18">
        <f t="shared" si="53"/>
        <v>0</v>
      </c>
      <c r="G140" s="18"/>
      <c r="H140" s="18">
        <f t="shared" si="44"/>
        <v>411.4</v>
      </c>
      <c r="I140" s="18">
        <f t="shared" si="45"/>
        <v>617.1</v>
      </c>
      <c r="J140" s="18">
        <f t="shared" si="46"/>
        <v>822.8</v>
      </c>
      <c r="K140" s="18">
        <f t="shared" si="47"/>
        <v>1028.5</v>
      </c>
      <c r="L140" s="18">
        <f t="shared" si="48"/>
        <v>1234.2</v>
      </c>
      <c r="M140" s="18">
        <f t="shared" si="49"/>
        <v>1439.9</v>
      </c>
      <c r="N140" s="18">
        <f t="shared" si="50"/>
        <v>1645.6</v>
      </c>
      <c r="O140" s="18">
        <f t="shared" si="51"/>
        <v>1851.3</v>
      </c>
      <c r="P140" s="18">
        <f t="shared" si="52"/>
        <v>2057</v>
      </c>
    </row>
    <row r="141" spans="1:16" x14ac:dyDescent="0.3">
      <c r="A141" s="22">
        <f>IF(Selbstdeklaration!$F$76=B141,F141/20*Selbstdeklaration!$F$77,0)</f>
        <v>0</v>
      </c>
      <c r="B141" s="5">
        <v>127000</v>
      </c>
      <c r="C141" s="18">
        <f t="shared" si="54"/>
        <v>0</v>
      </c>
      <c r="D141" s="17"/>
      <c r="F141" s="18">
        <f t="shared" si="53"/>
        <v>0</v>
      </c>
      <c r="G141" s="18"/>
      <c r="H141" s="18">
        <f t="shared" si="44"/>
        <v>411.4</v>
      </c>
      <c r="I141" s="18">
        <f t="shared" si="45"/>
        <v>617.1</v>
      </c>
      <c r="J141" s="18">
        <f t="shared" si="46"/>
        <v>822.8</v>
      </c>
      <c r="K141" s="18">
        <f t="shared" si="47"/>
        <v>1028.5</v>
      </c>
      <c r="L141" s="18">
        <f t="shared" si="48"/>
        <v>1234.2</v>
      </c>
      <c r="M141" s="18">
        <f t="shared" si="49"/>
        <v>1439.9</v>
      </c>
      <c r="N141" s="18">
        <f t="shared" si="50"/>
        <v>1645.6</v>
      </c>
      <c r="O141" s="18">
        <f t="shared" si="51"/>
        <v>1851.3</v>
      </c>
      <c r="P141" s="18">
        <f t="shared" si="52"/>
        <v>2057</v>
      </c>
    </row>
    <row r="142" spans="1:16" x14ac:dyDescent="0.3">
      <c r="A142" s="22">
        <f>IF(Selbstdeklaration!$F$76=B142,F142/20*Selbstdeklaration!$F$77,0)</f>
        <v>0</v>
      </c>
      <c r="B142" s="16">
        <v>127500</v>
      </c>
      <c r="C142" s="18">
        <f t="shared" si="54"/>
        <v>0</v>
      </c>
      <c r="D142" s="17"/>
      <c r="F142" s="18">
        <f t="shared" si="53"/>
        <v>0</v>
      </c>
      <c r="G142" s="18"/>
      <c r="H142" s="18">
        <f t="shared" si="44"/>
        <v>411.4</v>
      </c>
      <c r="I142" s="18">
        <f t="shared" si="45"/>
        <v>617.1</v>
      </c>
      <c r="J142" s="18">
        <f t="shared" si="46"/>
        <v>822.8</v>
      </c>
      <c r="K142" s="18">
        <f t="shared" si="47"/>
        <v>1028.5</v>
      </c>
      <c r="L142" s="18">
        <f t="shared" si="48"/>
        <v>1234.2</v>
      </c>
      <c r="M142" s="18">
        <f t="shared" si="49"/>
        <v>1439.9</v>
      </c>
      <c r="N142" s="18">
        <f t="shared" si="50"/>
        <v>1645.6</v>
      </c>
      <c r="O142" s="18">
        <f t="shared" si="51"/>
        <v>1851.3</v>
      </c>
      <c r="P142" s="18">
        <f t="shared" si="52"/>
        <v>2057</v>
      </c>
    </row>
    <row r="143" spans="1:16" x14ac:dyDescent="0.3">
      <c r="A143" s="22">
        <f>IF(Selbstdeklaration!$F$76=B143,F143/20*Selbstdeklaration!$F$77,0)</f>
        <v>0</v>
      </c>
      <c r="B143" s="5">
        <v>128000</v>
      </c>
      <c r="C143" s="18">
        <f t="shared" si="54"/>
        <v>0</v>
      </c>
      <c r="D143" s="17"/>
      <c r="F143" s="18">
        <f t="shared" si="53"/>
        <v>0</v>
      </c>
      <c r="G143" s="18"/>
      <c r="H143" s="18">
        <f t="shared" si="44"/>
        <v>411.4</v>
      </c>
      <c r="I143" s="18">
        <f t="shared" si="45"/>
        <v>617.1</v>
      </c>
      <c r="J143" s="18">
        <f t="shared" si="46"/>
        <v>822.8</v>
      </c>
      <c r="K143" s="18">
        <f t="shared" si="47"/>
        <v>1028.5</v>
      </c>
      <c r="L143" s="18">
        <f t="shared" si="48"/>
        <v>1234.2</v>
      </c>
      <c r="M143" s="18">
        <f t="shared" si="49"/>
        <v>1439.9</v>
      </c>
      <c r="N143" s="18">
        <f t="shared" si="50"/>
        <v>1645.6</v>
      </c>
      <c r="O143" s="18">
        <f t="shared" si="51"/>
        <v>1851.3</v>
      </c>
      <c r="P143" s="18">
        <f t="shared" si="52"/>
        <v>2057</v>
      </c>
    </row>
    <row r="144" spans="1:16" x14ac:dyDescent="0.3">
      <c r="A144" s="22">
        <f>IF(Selbstdeklaration!$F$76=B144,F144/20*Selbstdeklaration!$F$77,0)</f>
        <v>0</v>
      </c>
      <c r="B144" s="5">
        <v>128500</v>
      </c>
      <c r="C144" s="18">
        <f t="shared" si="54"/>
        <v>0</v>
      </c>
      <c r="D144" s="17"/>
      <c r="F144" s="18">
        <f t="shared" si="53"/>
        <v>0</v>
      </c>
      <c r="G144" s="18"/>
      <c r="H144" s="18">
        <f t="shared" si="44"/>
        <v>411.4</v>
      </c>
      <c r="I144" s="18">
        <f t="shared" si="45"/>
        <v>617.1</v>
      </c>
      <c r="J144" s="18">
        <f t="shared" si="46"/>
        <v>822.8</v>
      </c>
      <c r="K144" s="18">
        <f t="shared" si="47"/>
        <v>1028.5</v>
      </c>
      <c r="L144" s="18">
        <f t="shared" si="48"/>
        <v>1234.2</v>
      </c>
      <c r="M144" s="18">
        <f t="shared" si="49"/>
        <v>1439.9</v>
      </c>
      <c r="N144" s="18">
        <f t="shared" si="50"/>
        <v>1645.6</v>
      </c>
      <c r="O144" s="18">
        <f t="shared" si="51"/>
        <v>1851.3</v>
      </c>
      <c r="P144" s="18">
        <f t="shared" si="52"/>
        <v>2057</v>
      </c>
    </row>
    <row r="145" spans="1:16" x14ac:dyDescent="0.3">
      <c r="A145" s="22">
        <f>IF(Selbstdeklaration!$F$76=B145,F145/20*Selbstdeklaration!$F$77,0)</f>
        <v>0</v>
      </c>
      <c r="B145" s="5">
        <v>129000</v>
      </c>
      <c r="C145" s="18">
        <f t="shared" si="54"/>
        <v>0</v>
      </c>
      <c r="D145" s="17"/>
      <c r="F145" s="18">
        <f t="shared" si="53"/>
        <v>0</v>
      </c>
      <c r="G145" s="18"/>
      <c r="H145" s="18">
        <f t="shared" si="44"/>
        <v>411.4</v>
      </c>
      <c r="I145" s="18">
        <f t="shared" si="45"/>
        <v>617.1</v>
      </c>
      <c r="J145" s="18">
        <f t="shared" si="46"/>
        <v>822.8</v>
      </c>
      <c r="K145" s="18">
        <f t="shared" si="47"/>
        <v>1028.5</v>
      </c>
      <c r="L145" s="18">
        <f t="shared" si="48"/>
        <v>1234.2</v>
      </c>
      <c r="M145" s="18">
        <f t="shared" si="49"/>
        <v>1439.9</v>
      </c>
      <c r="N145" s="18">
        <f t="shared" si="50"/>
        <v>1645.6</v>
      </c>
      <c r="O145" s="18">
        <f t="shared" si="51"/>
        <v>1851.3</v>
      </c>
      <c r="P145" s="18">
        <f t="shared" si="52"/>
        <v>2057</v>
      </c>
    </row>
    <row r="146" spans="1:16" x14ac:dyDescent="0.3">
      <c r="A146" s="22">
        <f>IF(Selbstdeklaration!$F$76=B146,F146/20*Selbstdeklaration!$F$77,0)</f>
        <v>0</v>
      </c>
      <c r="B146" s="5">
        <v>129500</v>
      </c>
      <c r="C146" s="18">
        <f t="shared" si="54"/>
        <v>0</v>
      </c>
      <c r="D146" s="17"/>
      <c r="F146" s="18">
        <f t="shared" si="53"/>
        <v>0</v>
      </c>
      <c r="G146" s="18"/>
      <c r="H146" s="18">
        <f t="shared" si="44"/>
        <v>411.4</v>
      </c>
      <c r="I146" s="18">
        <f t="shared" si="45"/>
        <v>617.1</v>
      </c>
      <c r="J146" s="18">
        <f t="shared" si="46"/>
        <v>822.8</v>
      </c>
      <c r="K146" s="18">
        <f t="shared" si="47"/>
        <v>1028.5</v>
      </c>
      <c r="L146" s="18">
        <f t="shared" si="48"/>
        <v>1234.2</v>
      </c>
      <c r="M146" s="18">
        <f t="shared" si="49"/>
        <v>1439.9</v>
      </c>
      <c r="N146" s="18">
        <f t="shared" si="50"/>
        <v>1645.6</v>
      </c>
      <c r="O146" s="18">
        <f t="shared" si="51"/>
        <v>1851.3</v>
      </c>
      <c r="P146" s="18">
        <f t="shared" si="52"/>
        <v>2057</v>
      </c>
    </row>
    <row r="147" spans="1:16" x14ac:dyDescent="0.3">
      <c r="A147" s="22">
        <f>IF(Selbstdeklaration!$F$76=B147,F147/20*Selbstdeklaration!$F$77,0)</f>
        <v>0</v>
      </c>
      <c r="B147" s="5">
        <v>130000</v>
      </c>
      <c r="C147" s="18">
        <f t="shared" si="54"/>
        <v>0</v>
      </c>
      <c r="D147" s="17"/>
      <c r="F147" s="18">
        <f t="shared" si="53"/>
        <v>0</v>
      </c>
      <c r="G147" s="18"/>
      <c r="H147" s="18">
        <f t="shared" si="44"/>
        <v>411.4</v>
      </c>
      <c r="I147" s="18">
        <f t="shared" si="45"/>
        <v>617.1</v>
      </c>
      <c r="J147" s="18">
        <f t="shared" si="46"/>
        <v>822.8</v>
      </c>
      <c r="K147" s="18">
        <f t="shared" si="47"/>
        <v>1028.5</v>
      </c>
      <c r="L147" s="18">
        <f t="shared" si="48"/>
        <v>1234.2</v>
      </c>
      <c r="M147" s="18">
        <f t="shared" si="49"/>
        <v>1439.9</v>
      </c>
      <c r="N147" s="18">
        <f t="shared" si="50"/>
        <v>1645.6</v>
      </c>
      <c r="O147" s="18">
        <f t="shared" si="51"/>
        <v>1851.3</v>
      </c>
      <c r="P147" s="18">
        <f t="shared" si="52"/>
        <v>2057</v>
      </c>
    </row>
    <row r="148" spans="1:16" x14ac:dyDescent="0.3">
      <c r="A148" s="22">
        <f>IF(Selbstdeklaration!$F$76=B148,F148/20*Selbstdeklaration!$F$77,0)</f>
        <v>0</v>
      </c>
      <c r="B148" s="5">
        <v>130500</v>
      </c>
      <c r="C148" s="18">
        <f t="shared" si="54"/>
        <v>0</v>
      </c>
      <c r="D148" s="17"/>
      <c r="F148" s="18">
        <f t="shared" si="53"/>
        <v>0</v>
      </c>
      <c r="G148" s="18"/>
      <c r="H148" s="18">
        <f t="shared" si="44"/>
        <v>411.4</v>
      </c>
      <c r="I148" s="18">
        <f t="shared" si="45"/>
        <v>617.1</v>
      </c>
      <c r="J148" s="18">
        <f t="shared" si="46"/>
        <v>822.8</v>
      </c>
      <c r="K148" s="18">
        <f t="shared" si="47"/>
        <v>1028.5</v>
      </c>
      <c r="L148" s="18">
        <f t="shared" si="48"/>
        <v>1234.2</v>
      </c>
      <c r="M148" s="18">
        <f t="shared" si="49"/>
        <v>1439.9</v>
      </c>
      <c r="N148" s="18">
        <f t="shared" si="50"/>
        <v>1645.6</v>
      </c>
      <c r="O148" s="18">
        <f t="shared" si="51"/>
        <v>1851.3</v>
      </c>
      <c r="P148" s="18">
        <f t="shared" si="52"/>
        <v>2057</v>
      </c>
    </row>
    <row r="149" spans="1:16" x14ac:dyDescent="0.3">
      <c r="A149" s="22">
        <f>IF(Selbstdeklaration!$F$76=B149,F149/20*Selbstdeklaration!$F$77,0)</f>
        <v>0</v>
      </c>
      <c r="B149" s="5">
        <v>131000</v>
      </c>
      <c r="C149" s="18">
        <f t="shared" si="54"/>
        <v>0</v>
      </c>
      <c r="D149" s="17"/>
      <c r="F149" s="18">
        <f t="shared" si="53"/>
        <v>0</v>
      </c>
      <c r="G149" s="18"/>
      <c r="H149" s="18">
        <f t="shared" si="44"/>
        <v>411.4</v>
      </c>
      <c r="I149" s="18">
        <f t="shared" si="45"/>
        <v>617.1</v>
      </c>
      <c r="J149" s="18">
        <f t="shared" si="46"/>
        <v>822.8</v>
      </c>
      <c r="K149" s="18">
        <f t="shared" si="47"/>
        <v>1028.5</v>
      </c>
      <c r="L149" s="18">
        <f t="shared" si="48"/>
        <v>1234.2</v>
      </c>
      <c r="M149" s="18">
        <f t="shared" si="49"/>
        <v>1439.9</v>
      </c>
      <c r="N149" s="18">
        <f t="shared" si="50"/>
        <v>1645.6</v>
      </c>
      <c r="O149" s="18">
        <f t="shared" si="51"/>
        <v>1851.3</v>
      </c>
      <c r="P149" s="18">
        <f t="shared" si="52"/>
        <v>2057</v>
      </c>
    </row>
    <row r="150" spans="1:16" x14ac:dyDescent="0.3">
      <c r="A150" s="22">
        <f>IF(Selbstdeklaration!$F$76=B150,F150/20*Selbstdeklaration!$F$77,0)</f>
        <v>0</v>
      </c>
      <c r="B150" s="5">
        <v>131500</v>
      </c>
      <c r="C150" s="18">
        <f t="shared" si="54"/>
        <v>0</v>
      </c>
      <c r="D150" s="17"/>
      <c r="F150" s="18">
        <f t="shared" si="53"/>
        <v>0</v>
      </c>
      <c r="G150" s="18"/>
      <c r="H150" s="18">
        <f t="shared" si="44"/>
        <v>411.4</v>
      </c>
      <c r="I150" s="18">
        <f t="shared" si="45"/>
        <v>617.1</v>
      </c>
      <c r="J150" s="18">
        <f t="shared" si="46"/>
        <v>822.8</v>
      </c>
      <c r="K150" s="18">
        <f t="shared" si="47"/>
        <v>1028.5</v>
      </c>
      <c r="L150" s="18">
        <f t="shared" si="48"/>
        <v>1234.2</v>
      </c>
      <c r="M150" s="18">
        <f t="shared" si="49"/>
        <v>1439.9</v>
      </c>
      <c r="N150" s="18">
        <f t="shared" si="50"/>
        <v>1645.6</v>
      </c>
      <c r="O150" s="18">
        <f t="shared" si="51"/>
        <v>1851.3</v>
      </c>
      <c r="P150" s="18">
        <f t="shared" si="52"/>
        <v>2057</v>
      </c>
    </row>
    <row r="151" spans="1:16" x14ac:dyDescent="0.3">
      <c r="A151" s="22">
        <f>IF(Selbstdeklaration!$F$76=B151,F151/20*Selbstdeklaration!$F$77,0)</f>
        <v>0</v>
      </c>
      <c r="B151" s="5">
        <v>132000</v>
      </c>
      <c r="C151" s="18">
        <f t="shared" si="54"/>
        <v>0</v>
      </c>
      <c r="D151" s="17"/>
      <c r="F151" s="18">
        <f t="shared" si="53"/>
        <v>0</v>
      </c>
      <c r="G151" s="18"/>
      <c r="H151" s="18">
        <f t="shared" si="44"/>
        <v>411.4</v>
      </c>
      <c r="I151" s="18">
        <f t="shared" si="45"/>
        <v>617.1</v>
      </c>
      <c r="J151" s="18">
        <f t="shared" si="46"/>
        <v>822.8</v>
      </c>
      <c r="K151" s="18">
        <f t="shared" si="47"/>
        <v>1028.5</v>
      </c>
      <c r="L151" s="18">
        <f t="shared" si="48"/>
        <v>1234.2</v>
      </c>
      <c r="M151" s="18">
        <f t="shared" si="49"/>
        <v>1439.9</v>
      </c>
      <c r="N151" s="18">
        <f t="shared" si="50"/>
        <v>1645.6</v>
      </c>
      <c r="O151" s="18">
        <f t="shared" si="51"/>
        <v>1851.3</v>
      </c>
      <c r="P151" s="18">
        <f t="shared" si="52"/>
        <v>2057</v>
      </c>
    </row>
    <row r="152" spans="1:16" x14ac:dyDescent="0.3">
      <c r="A152" s="22">
        <f>IF(Selbstdeklaration!$F$76=B152,F152/20*Selbstdeklaration!$F$77,0)</f>
        <v>0</v>
      </c>
      <c r="B152" s="5">
        <v>132500</v>
      </c>
      <c r="C152" s="18">
        <f t="shared" si="54"/>
        <v>0</v>
      </c>
      <c r="D152" s="17"/>
      <c r="F152" s="18">
        <f t="shared" si="53"/>
        <v>0</v>
      </c>
      <c r="G152" s="18"/>
      <c r="H152" s="18">
        <f t="shared" si="44"/>
        <v>411.4</v>
      </c>
      <c r="I152" s="18">
        <f t="shared" si="45"/>
        <v>617.1</v>
      </c>
      <c r="J152" s="18">
        <f t="shared" si="46"/>
        <v>822.8</v>
      </c>
      <c r="K152" s="18">
        <f t="shared" si="47"/>
        <v>1028.5</v>
      </c>
      <c r="L152" s="18">
        <f t="shared" si="48"/>
        <v>1234.2</v>
      </c>
      <c r="M152" s="18">
        <f t="shared" si="49"/>
        <v>1439.9</v>
      </c>
      <c r="N152" s="18">
        <f t="shared" si="50"/>
        <v>1645.6</v>
      </c>
      <c r="O152" s="18">
        <f t="shared" si="51"/>
        <v>1851.3</v>
      </c>
      <c r="P152" s="18">
        <f t="shared" si="52"/>
        <v>2057</v>
      </c>
    </row>
    <row r="153" spans="1:16" x14ac:dyDescent="0.3">
      <c r="A153" s="22">
        <f>IF(Selbstdeklaration!$F$76=B153,F153/20*Selbstdeklaration!$F$77,0)</f>
        <v>0</v>
      </c>
      <c r="B153" s="5">
        <v>133000</v>
      </c>
      <c r="C153" s="18">
        <f t="shared" si="54"/>
        <v>0</v>
      </c>
      <c r="D153" s="17"/>
      <c r="F153" s="18">
        <f t="shared" si="53"/>
        <v>0</v>
      </c>
      <c r="G153" s="18"/>
      <c r="H153" s="18">
        <f t="shared" si="44"/>
        <v>411.4</v>
      </c>
      <c r="I153" s="18">
        <f t="shared" si="45"/>
        <v>617.1</v>
      </c>
      <c r="J153" s="18">
        <f t="shared" si="46"/>
        <v>822.8</v>
      </c>
      <c r="K153" s="18">
        <f t="shared" si="47"/>
        <v>1028.5</v>
      </c>
      <c r="L153" s="18">
        <f t="shared" si="48"/>
        <v>1234.2</v>
      </c>
      <c r="M153" s="18">
        <f t="shared" si="49"/>
        <v>1439.9</v>
      </c>
      <c r="N153" s="18">
        <f t="shared" si="50"/>
        <v>1645.6</v>
      </c>
      <c r="O153" s="18">
        <f t="shared" si="51"/>
        <v>1851.3</v>
      </c>
      <c r="P153" s="18">
        <f t="shared" si="52"/>
        <v>2057</v>
      </c>
    </row>
    <row r="154" spans="1:16" x14ac:dyDescent="0.3">
      <c r="A154" s="22">
        <f>IF(Selbstdeklaration!$F$76=B154,F154/20*Selbstdeklaration!$F$77,0)</f>
        <v>0</v>
      </c>
      <c r="B154" s="5">
        <v>133500</v>
      </c>
      <c r="C154" s="18">
        <f t="shared" si="54"/>
        <v>0</v>
      </c>
      <c r="D154" s="17"/>
      <c r="F154" s="18">
        <f t="shared" si="53"/>
        <v>0</v>
      </c>
      <c r="G154" s="18"/>
      <c r="H154" s="18">
        <f t="shared" si="44"/>
        <v>411.4</v>
      </c>
      <c r="I154" s="18">
        <f t="shared" si="45"/>
        <v>617.1</v>
      </c>
      <c r="J154" s="18">
        <f t="shared" si="46"/>
        <v>822.8</v>
      </c>
      <c r="K154" s="18">
        <f t="shared" si="47"/>
        <v>1028.5</v>
      </c>
      <c r="L154" s="18">
        <f t="shared" si="48"/>
        <v>1234.2</v>
      </c>
      <c r="M154" s="18">
        <f t="shared" si="49"/>
        <v>1439.9</v>
      </c>
      <c r="N154" s="18">
        <f t="shared" si="50"/>
        <v>1645.6</v>
      </c>
      <c r="O154" s="18">
        <f t="shared" si="51"/>
        <v>1851.3</v>
      </c>
      <c r="P154" s="18">
        <f t="shared" si="52"/>
        <v>2057</v>
      </c>
    </row>
    <row r="155" spans="1:16" x14ac:dyDescent="0.3">
      <c r="A155" s="22">
        <f>IF(Selbstdeklaration!$F$76=B155,F155/20*Selbstdeklaration!$F$77,0)</f>
        <v>0</v>
      </c>
      <c r="B155" s="5">
        <v>134000</v>
      </c>
      <c r="C155" s="18">
        <f t="shared" si="54"/>
        <v>0</v>
      </c>
      <c r="D155" s="17"/>
      <c r="F155" s="18">
        <f t="shared" si="53"/>
        <v>0</v>
      </c>
      <c r="G155" s="18"/>
      <c r="H155" s="18">
        <f t="shared" si="44"/>
        <v>411.4</v>
      </c>
      <c r="I155" s="18">
        <f t="shared" si="45"/>
        <v>617.1</v>
      </c>
      <c r="J155" s="18">
        <f t="shared" si="46"/>
        <v>822.8</v>
      </c>
      <c r="K155" s="18">
        <f t="shared" si="47"/>
        <v>1028.5</v>
      </c>
      <c r="L155" s="18">
        <f t="shared" si="48"/>
        <v>1234.2</v>
      </c>
      <c r="M155" s="18">
        <f t="shared" si="49"/>
        <v>1439.9</v>
      </c>
      <c r="N155" s="18">
        <f t="shared" si="50"/>
        <v>1645.6</v>
      </c>
      <c r="O155" s="18">
        <f t="shared" si="51"/>
        <v>1851.3</v>
      </c>
      <c r="P155" s="18">
        <f t="shared" si="52"/>
        <v>2057</v>
      </c>
    </row>
    <row r="156" spans="1:16" x14ac:dyDescent="0.3">
      <c r="A156" s="22">
        <f>IF(Selbstdeklaration!$F$76=B156,F156/20*Selbstdeklaration!$F$77,0)</f>
        <v>0</v>
      </c>
      <c r="B156" s="5">
        <v>134500</v>
      </c>
      <c r="C156" s="18">
        <f t="shared" si="54"/>
        <v>0</v>
      </c>
      <c r="D156" s="17"/>
      <c r="F156" s="18">
        <f t="shared" si="53"/>
        <v>0</v>
      </c>
      <c r="G156" s="18"/>
      <c r="H156" s="18">
        <f t="shared" si="44"/>
        <v>411.4</v>
      </c>
      <c r="I156" s="18">
        <f t="shared" si="45"/>
        <v>617.1</v>
      </c>
      <c r="J156" s="18">
        <f t="shared" si="46"/>
        <v>822.8</v>
      </c>
      <c r="K156" s="18">
        <f t="shared" si="47"/>
        <v>1028.5</v>
      </c>
      <c r="L156" s="18">
        <f t="shared" si="48"/>
        <v>1234.2</v>
      </c>
      <c r="M156" s="18">
        <f t="shared" si="49"/>
        <v>1439.9</v>
      </c>
      <c r="N156" s="18">
        <f t="shared" si="50"/>
        <v>1645.6</v>
      </c>
      <c r="O156" s="18">
        <f t="shared" si="51"/>
        <v>1851.3</v>
      </c>
      <c r="P156" s="18">
        <f t="shared" si="52"/>
        <v>2057</v>
      </c>
    </row>
    <row r="157" spans="1:16" x14ac:dyDescent="0.3">
      <c r="A157" s="22">
        <f>IF(Selbstdeklaration!$F$76=B157,F157/20*Selbstdeklaration!$F$77,0)</f>
        <v>0</v>
      </c>
      <c r="B157" s="5">
        <v>135000</v>
      </c>
      <c r="C157" s="18">
        <f t="shared" si="54"/>
        <v>0</v>
      </c>
      <c r="D157" s="17"/>
      <c r="F157" s="18">
        <f t="shared" si="53"/>
        <v>0</v>
      </c>
      <c r="G157" s="18"/>
      <c r="H157" s="18">
        <f t="shared" si="44"/>
        <v>411.4</v>
      </c>
      <c r="I157" s="18">
        <f t="shared" si="45"/>
        <v>617.1</v>
      </c>
      <c r="J157" s="18">
        <f t="shared" si="46"/>
        <v>822.8</v>
      </c>
      <c r="K157" s="18">
        <f t="shared" si="47"/>
        <v>1028.5</v>
      </c>
      <c r="L157" s="18">
        <f t="shared" si="48"/>
        <v>1234.2</v>
      </c>
      <c r="M157" s="18">
        <f t="shared" si="49"/>
        <v>1439.9</v>
      </c>
      <c r="N157" s="18">
        <f t="shared" si="50"/>
        <v>1645.6</v>
      </c>
      <c r="O157" s="18">
        <f t="shared" si="51"/>
        <v>1851.3</v>
      </c>
      <c r="P157" s="18">
        <f t="shared" si="52"/>
        <v>2057</v>
      </c>
    </row>
    <row r="158" spans="1:16" x14ac:dyDescent="0.3">
      <c r="A158" s="22">
        <f>IF(Selbstdeklaration!$F$76=B158,F158/20*Selbstdeklaration!$F$77,0)</f>
        <v>0</v>
      </c>
      <c r="B158" s="5">
        <v>135500</v>
      </c>
      <c r="C158" s="18">
        <f t="shared" si="54"/>
        <v>0</v>
      </c>
      <c r="D158" s="17"/>
      <c r="F158" s="18">
        <f t="shared" si="53"/>
        <v>0</v>
      </c>
      <c r="G158" s="18"/>
      <c r="H158" s="18">
        <f t="shared" si="44"/>
        <v>411.4</v>
      </c>
      <c r="I158" s="18">
        <f t="shared" si="45"/>
        <v>617.1</v>
      </c>
      <c r="J158" s="18">
        <f t="shared" si="46"/>
        <v>822.8</v>
      </c>
      <c r="K158" s="18">
        <f t="shared" si="47"/>
        <v>1028.5</v>
      </c>
      <c r="L158" s="18">
        <f t="shared" si="48"/>
        <v>1234.2</v>
      </c>
      <c r="M158" s="18">
        <f t="shared" si="49"/>
        <v>1439.9</v>
      </c>
      <c r="N158" s="18">
        <f t="shared" si="50"/>
        <v>1645.6</v>
      </c>
      <c r="O158" s="18">
        <f t="shared" si="51"/>
        <v>1851.3</v>
      </c>
      <c r="P158" s="18">
        <f t="shared" si="52"/>
        <v>2057</v>
      </c>
    </row>
    <row r="159" spans="1:16" x14ac:dyDescent="0.3">
      <c r="A159" s="22">
        <f>IF(Selbstdeklaration!$F$76=B159,F159/20*Selbstdeklaration!$F$77,0)</f>
        <v>0</v>
      </c>
      <c r="B159" s="5">
        <v>136000</v>
      </c>
      <c r="C159" s="18">
        <f t="shared" si="54"/>
        <v>0</v>
      </c>
      <c r="D159" s="17"/>
      <c r="F159" s="18">
        <f t="shared" si="53"/>
        <v>0</v>
      </c>
      <c r="G159" s="18"/>
      <c r="H159" s="18">
        <f t="shared" si="44"/>
        <v>411.4</v>
      </c>
      <c r="I159" s="18">
        <f t="shared" si="45"/>
        <v>617.1</v>
      </c>
      <c r="J159" s="18">
        <f t="shared" si="46"/>
        <v>822.8</v>
      </c>
      <c r="K159" s="18">
        <f t="shared" si="47"/>
        <v>1028.5</v>
      </c>
      <c r="L159" s="18">
        <f t="shared" si="48"/>
        <v>1234.2</v>
      </c>
      <c r="M159" s="18">
        <f t="shared" si="49"/>
        <v>1439.9</v>
      </c>
      <c r="N159" s="18">
        <f t="shared" si="50"/>
        <v>1645.6</v>
      </c>
      <c r="O159" s="18">
        <f t="shared" si="51"/>
        <v>1851.3</v>
      </c>
      <c r="P159" s="18">
        <f t="shared" si="52"/>
        <v>2057</v>
      </c>
    </row>
    <row r="160" spans="1:16" x14ac:dyDescent="0.3">
      <c r="A160" s="22">
        <f>IF(Selbstdeklaration!$F$76=B160,F160/20*Selbstdeklaration!$F$77,0)</f>
        <v>0</v>
      </c>
      <c r="B160" s="5">
        <v>136500</v>
      </c>
      <c r="C160" s="18">
        <f t="shared" si="54"/>
        <v>0</v>
      </c>
      <c r="D160" s="17"/>
      <c r="F160" s="18">
        <f t="shared" si="53"/>
        <v>0</v>
      </c>
      <c r="G160" s="18"/>
      <c r="H160" s="18">
        <f t="shared" si="44"/>
        <v>411.4</v>
      </c>
      <c r="I160" s="18">
        <f t="shared" si="45"/>
        <v>617.1</v>
      </c>
      <c r="J160" s="18">
        <f t="shared" si="46"/>
        <v>822.8</v>
      </c>
      <c r="K160" s="18">
        <f t="shared" si="47"/>
        <v>1028.5</v>
      </c>
      <c r="L160" s="18">
        <f t="shared" si="48"/>
        <v>1234.2</v>
      </c>
      <c r="M160" s="18">
        <f t="shared" si="49"/>
        <v>1439.9</v>
      </c>
      <c r="N160" s="18">
        <f t="shared" si="50"/>
        <v>1645.6</v>
      </c>
      <c r="O160" s="18">
        <f t="shared" si="51"/>
        <v>1851.3</v>
      </c>
      <c r="P160" s="18">
        <f t="shared" si="52"/>
        <v>2057</v>
      </c>
    </row>
    <row r="161" spans="1:16" x14ac:dyDescent="0.3">
      <c r="A161" s="22">
        <f>IF(Selbstdeklaration!$F$76=B161,F161/20*Selbstdeklaration!$F$77,0)</f>
        <v>0</v>
      </c>
      <c r="B161" s="5">
        <v>137000</v>
      </c>
      <c r="C161" s="18">
        <f t="shared" si="54"/>
        <v>0</v>
      </c>
      <c r="D161" s="17"/>
      <c r="F161" s="18">
        <f t="shared" si="53"/>
        <v>0</v>
      </c>
      <c r="G161" s="18"/>
      <c r="H161" s="18">
        <f t="shared" si="44"/>
        <v>411.4</v>
      </c>
      <c r="I161" s="18">
        <f t="shared" si="45"/>
        <v>617.1</v>
      </c>
      <c r="J161" s="18">
        <f t="shared" si="46"/>
        <v>822.8</v>
      </c>
      <c r="K161" s="18">
        <f t="shared" si="47"/>
        <v>1028.5</v>
      </c>
      <c r="L161" s="18">
        <f t="shared" si="48"/>
        <v>1234.2</v>
      </c>
      <c r="M161" s="18">
        <f t="shared" si="49"/>
        <v>1439.9</v>
      </c>
      <c r="N161" s="18">
        <f t="shared" si="50"/>
        <v>1645.6</v>
      </c>
      <c r="O161" s="18">
        <f t="shared" si="51"/>
        <v>1851.3</v>
      </c>
      <c r="P161" s="18">
        <f t="shared" si="52"/>
        <v>2057</v>
      </c>
    </row>
    <row r="162" spans="1:16" x14ac:dyDescent="0.3">
      <c r="A162" s="22">
        <f>IF(Selbstdeklaration!$F$76=B162,F162/20*Selbstdeklaration!$F$77,0)</f>
        <v>0</v>
      </c>
      <c r="B162" s="5">
        <v>137500</v>
      </c>
      <c r="C162" s="18">
        <f t="shared" si="54"/>
        <v>0</v>
      </c>
      <c r="D162" s="17"/>
      <c r="F162" s="18">
        <f t="shared" si="53"/>
        <v>0</v>
      </c>
      <c r="G162" s="18"/>
      <c r="H162" s="18">
        <f t="shared" si="44"/>
        <v>411.4</v>
      </c>
      <c r="I162" s="18">
        <f t="shared" si="45"/>
        <v>617.1</v>
      </c>
      <c r="J162" s="18">
        <f t="shared" si="46"/>
        <v>822.8</v>
      </c>
      <c r="K162" s="18">
        <f t="shared" si="47"/>
        <v>1028.5</v>
      </c>
      <c r="L162" s="18">
        <f t="shared" si="48"/>
        <v>1234.2</v>
      </c>
      <c r="M162" s="18">
        <f t="shared" si="49"/>
        <v>1439.9</v>
      </c>
      <c r="N162" s="18">
        <f t="shared" si="50"/>
        <v>1645.6</v>
      </c>
      <c r="O162" s="18">
        <f t="shared" si="51"/>
        <v>1851.3</v>
      </c>
      <c r="P162" s="18">
        <f t="shared" si="52"/>
        <v>2057</v>
      </c>
    </row>
    <row r="163" spans="1:16" x14ac:dyDescent="0.3">
      <c r="A163" s="22">
        <f>IF(Selbstdeklaration!$F$76=B163,F163/20*Selbstdeklaration!$F$77,0)</f>
        <v>0</v>
      </c>
      <c r="B163" s="5">
        <v>138000</v>
      </c>
      <c r="C163" s="18">
        <f t="shared" si="54"/>
        <v>0</v>
      </c>
      <c r="D163" s="17"/>
      <c r="F163" s="18">
        <f t="shared" si="53"/>
        <v>0</v>
      </c>
      <c r="G163" s="18"/>
      <c r="H163" s="18">
        <f t="shared" si="44"/>
        <v>411.4</v>
      </c>
      <c r="I163" s="18">
        <f t="shared" si="45"/>
        <v>617.1</v>
      </c>
      <c r="J163" s="18">
        <f t="shared" si="46"/>
        <v>822.8</v>
      </c>
      <c r="K163" s="18">
        <f t="shared" si="47"/>
        <v>1028.5</v>
      </c>
      <c r="L163" s="18">
        <f t="shared" si="48"/>
        <v>1234.2</v>
      </c>
      <c r="M163" s="18">
        <f t="shared" si="49"/>
        <v>1439.9</v>
      </c>
      <c r="N163" s="18">
        <f t="shared" si="50"/>
        <v>1645.6</v>
      </c>
      <c r="O163" s="18">
        <f t="shared" si="51"/>
        <v>1851.3</v>
      </c>
      <c r="P163" s="18">
        <f t="shared" si="52"/>
        <v>2057</v>
      </c>
    </row>
    <row r="164" spans="1:16" x14ac:dyDescent="0.3">
      <c r="A164" s="22">
        <f>IF(Selbstdeklaration!$F$76=B164,F164/20*Selbstdeklaration!$F$77,0)</f>
        <v>0</v>
      </c>
      <c r="B164" s="5">
        <v>138500</v>
      </c>
      <c r="C164" s="18">
        <f t="shared" si="54"/>
        <v>0</v>
      </c>
      <c r="D164" s="17"/>
      <c r="F164" s="18">
        <f t="shared" si="53"/>
        <v>0</v>
      </c>
      <c r="G164" s="18"/>
      <c r="H164" s="18">
        <f t="shared" si="44"/>
        <v>411.4</v>
      </c>
      <c r="I164" s="18">
        <f t="shared" si="45"/>
        <v>617.1</v>
      </c>
      <c r="J164" s="18">
        <f t="shared" si="46"/>
        <v>822.8</v>
      </c>
      <c r="K164" s="18">
        <f t="shared" si="47"/>
        <v>1028.5</v>
      </c>
      <c r="L164" s="18">
        <f t="shared" si="48"/>
        <v>1234.2</v>
      </c>
      <c r="M164" s="18">
        <f t="shared" si="49"/>
        <v>1439.9</v>
      </c>
      <c r="N164" s="18">
        <f t="shared" si="50"/>
        <v>1645.6</v>
      </c>
      <c r="O164" s="18">
        <f t="shared" si="51"/>
        <v>1851.3</v>
      </c>
      <c r="P164" s="18">
        <f t="shared" si="52"/>
        <v>2057</v>
      </c>
    </row>
    <row r="165" spans="1:16" x14ac:dyDescent="0.3">
      <c r="A165" s="22">
        <f>IF(Selbstdeklaration!$F$76=B165,F165/20*Selbstdeklaration!$F$77,0)</f>
        <v>0</v>
      </c>
      <c r="B165" s="5">
        <v>139000</v>
      </c>
      <c r="C165" s="18">
        <f t="shared" si="54"/>
        <v>0</v>
      </c>
      <c r="D165" s="17"/>
      <c r="F165" s="18">
        <f t="shared" si="53"/>
        <v>0</v>
      </c>
      <c r="G165" s="18"/>
      <c r="H165" s="18">
        <f t="shared" si="44"/>
        <v>411.4</v>
      </c>
      <c r="I165" s="18">
        <f t="shared" si="45"/>
        <v>617.1</v>
      </c>
      <c r="J165" s="18">
        <f t="shared" si="46"/>
        <v>822.8</v>
      </c>
      <c r="K165" s="18">
        <f t="shared" si="47"/>
        <v>1028.5</v>
      </c>
      <c r="L165" s="18">
        <f t="shared" si="48"/>
        <v>1234.2</v>
      </c>
      <c r="M165" s="18">
        <f t="shared" si="49"/>
        <v>1439.9</v>
      </c>
      <c r="N165" s="18">
        <f t="shared" si="50"/>
        <v>1645.6</v>
      </c>
      <c r="O165" s="18">
        <f t="shared" si="51"/>
        <v>1851.3</v>
      </c>
      <c r="P165" s="18">
        <f t="shared" si="52"/>
        <v>2057</v>
      </c>
    </row>
    <row r="166" spans="1:16" x14ac:dyDescent="0.3">
      <c r="A166" s="22">
        <f>IF(Selbstdeklaration!$F$76=B166,F166/20*Selbstdeklaration!$F$77,0)</f>
        <v>0</v>
      </c>
      <c r="B166" s="5">
        <v>139500</v>
      </c>
      <c r="C166" s="18">
        <f t="shared" si="54"/>
        <v>0</v>
      </c>
      <c r="D166" s="17"/>
      <c r="F166" s="18">
        <f t="shared" si="53"/>
        <v>0</v>
      </c>
      <c r="G166" s="18"/>
      <c r="H166" s="18">
        <f t="shared" si="44"/>
        <v>411.4</v>
      </c>
      <c r="I166" s="18">
        <f t="shared" si="45"/>
        <v>617.1</v>
      </c>
      <c r="J166" s="18">
        <f t="shared" si="46"/>
        <v>822.8</v>
      </c>
      <c r="K166" s="18">
        <f t="shared" si="47"/>
        <v>1028.5</v>
      </c>
      <c r="L166" s="18">
        <f t="shared" si="48"/>
        <v>1234.2</v>
      </c>
      <c r="M166" s="18">
        <f t="shared" si="49"/>
        <v>1439.9</v>
      </c>
      <c r="N166" s="18">
        <f t="shared" si="50"/>
        <v>1645.6</v>
      </c>
      <c r="O166" s="18">
        <f t="shared" si="51"/>
        <v>1851.3</v>
      </c>
      <c r="P166" s="18">
        <f t="shared" si="52"/>
        <v>2057</v>
      </c>
    </row>
    <row r="167" spans="1:16" x14ac:dyDescent="0.3">
      <c r="A167" s="22">
        <f>IF(Selbstdeklaration!$F$76=B167,F167/20*Selbstdeklaration!$F$77,0)</f>
        <v>0</v>
      </c>
      <c r="B167" s="5">
        <v>140000</v>
      </c>
      <c r="C167" s="18">
        <f t="shared" ref="C167" si="55">+B167*D167</f>
        <v>0</v>
      </c>
      <c r="D167" s="17"/>
      <c r="F167" s="18">
        <f t="shared" si="53"/>
        <v>0</v>
      </c>
      <c r="G167" s="18"/>
      <c r="H167" s="18">
        <f t="shared" si="44"/>
        <v>411.4</v>
      </c>
      <c r="I167" s="18">
        <f t="shared" si="45"/>
        <v>617.1</v>
      </c>
      <c r="J167" s="18">
        <f t="shared" si="46"/>
        <v>822.8</v>
      </c>
      <c r="K167" s="18">
        <f t="shared" si="47"/>
        <v>1028.5</v>
      </c>
      <c r="L167" s="18">
        <f t="shared" si="48"/>
        <v>1234.2</v>
      </c>
      <c r="M167" s="18">
        <f t="shared" si="49"/>
        <v>1439.9</v>
      </c>
      <c r="N167" s="18">
        <f t="shared" si="50"/>
        <v>1645.6</v>
      </c>
      <c r="O167" s="18">
        <f t="shared" si="51"/>
        <v>1851.3</v>
      </c>
      <c r="P167" s="18">
        <f t="shared" si="52"/>
        <v>2057</v>
      </c>
    </row>
    <row r="170" spans="1:16" x14ac:dyDescent="0.3">
      <c r="A170" s="18">
        <f>SUM(A6:A167)</f>
        <v>0</v>
      </c>
    </row>
  </sheetData>
  <printOptions gridLines="1"/>
  <pageMargins left="0.19685039370078741" right="0.39370078740157483" top="0.11811023622047245" bottom="0.59055118110236227" header="0.51181102362204722" footer="0.51181102362204722"/>
  <pageSetup paperSize="9" scale="7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H113"/>
  <sheetViews>
    <sheetView tabSelected="1" view="pageLayout" zoomScaleNormal="100" workbookViewId="0">
      <selection activeCell="D8" sqref="D8:G8"/>
    </sheetView>
  </sheetViews>
  <sheetFormatPr baseColWidth="10" defaultRowHeight="13.2" x14ac:dyDescent="0.25"/>
  <cols>
    <col min="1" max="1" width="3.6640625" style="27" customWidth="1"/>
    <col min="2" max="3" width="11.44140625" style="21" customWidth="1"/>
    <col min="4" max="4" width="11.44140625" style="21"/>
    <col min="5" max="5" width="16.109375" style="21" customWidth="1"/>
    <col min="6" max="6" width="11.44140625" style="21" customWidth="1"/>
    <col min="7" max="7" width="11.44140625" style="21"/>
    <col min="8" max="8" width="11.44140625" style="21" customWidth="1"/>
  </cols>
  <sheetData>
    <row r="1" spans="1:8" ht="17.100000000000001" customHeight="1" x14ac:dyDescent="0.25"/>
    <row r="2" spans="1:8" ht="17.100000000000001" customHeight="1" x14ac:dyDescent="0.3">
      <c r="E2" s="28" t="s">
        <v>1</v>
      </c>
      <c r="H2" s="29" t="s">
        <v>97</v>
      </c>
    </row>
    <row r="3" spans="1:8" ht="17.100000000000001" customHeight="1" x14ac:dyDescent="0.3">
      <c r="E3" s="28"/>
    </row>
    <row r="4" spans="1:8" ht="17.100000000000001" customHeight="1" x14ac:dyDescent="0.3">
      <c r="E4" s="28" t="s">
        <v>2</v>
      </c>
    </row>
    <row r="5" spans="1:8" ht="17.100000000000001" customHeight="1" x14ac:dyDescent="0.25">
      <c r="E5" s="21" t="s">
        <v>108</v>
      </c>
    </row>
    <row r="6" spans="1:8" ht="17.100000000000001" customHeight="1" x14ac:dyDescent="0.25">
      <c r="E6" s="30"/>
    </row>
    <row r="7" spans="1:8" s="1" customFormat="1" ht="17.100000000000001" customHeight="1" x14ac:dyDescent="0.25">
      <c r="A7" s="31" t="s">
        <v>12</v>
      </c>
      <c r="B7" s="30" t="s">
        <v>13</v>
      </c>
      <c r="C7" s="30"/>
      <c r="D7" s="30"/>
      <c r="E7" s="30"/>
      <c r="F7" s="30"/>
      <c r="G7" s="30"/>
      <c r="H7" s="30"/>
    </row>
    <row r="8" spans="1:8" s="1" customFormat="1" ht="17.100000000000001" customHeight="1" x14ac:dyDescent="0.25">
      <c r="A8" s="21" t="s">
        <v>96</v>
      </c>
      <c r="B8" s="21"/>
      <c r="C8" s="30"/>
      <c r="D8" s="54"/>
      <c r="E8" s="54"/>
      <c r="F8" s="54"/>
      <c r="G8" s="54"/>
      <c r="H8" s="30"/>
    </row>
    <row r="9" spans="1:8" ht="17.100000000000001" customHeight="1" x14ac:dyDescent="0.25">
      <c r="A9" s="21" t="s">
        <v>3</v>
      </c>
      <c r="D9" s="54"/>
      <c r="E9" s="54"/>
      <c r="F9" s="54"/>
      <c r="G9" s="54"/>
    </row>
    <row r="10" spans="1:8" ht="17.100000000000001" customHeight="1" x14ac:dyDescent="0.25">
      <c r="A10" s="21" t="s">
        <v>4</v>
      </c>
      <c r="D10" s="54"/>
      <c r="E10" s="54"/>
      <c r="F10" s="54"/>
      <c r="G10" s="54"/>
    </row>
    <row r="11" spans="1:8" ht="17.100000000000001" customHeight="1" x14ac:dyDescent="0.25">
      <c r="A11" s="21" t="s">
        <v>5</v>
      </c>
      <c r="D11" s="54"/>
      <c r="E11" s="54"/>
      <c r="F11" s="54"/>
      <c r="G11" s="54"/>
    </row>
    <row r="12" spans="1:8" ht="17.100000000000001" customHeight="1" x14ac:dyDescent="0.25">
      <c r="A12" s="21" t="s">
        <v>6</v>
      </c>
      <c r="D12" s="54"/>
      <c r="E12" s="54"/>
      <c r="F12" s="54"/>
      <c r="G12" s="54"/>
    </row>
    <row r="13" spans="1:8" ht="17.100000000000001" customHeight="1" x14ac:dyDescent="0.25">
      <c r="A13" s="21" t="s">
        <v>7</v>
      </c>
      <c r="D13" s="54"/>
      <c r="E13" s="54"/>
      <c r="F13" s="54"/>
      <c r="G13" s="54"/>
    </row>
    <row r="14" spans="1:8" ht="17.100000000000001" customHeight="1" x14ac:dyDescent="0.25">
      <c r="A14" s="21" t="s">
        <v>8</v>
      </c>
      <c r="D14" s="54"/>
      <c r="E14" s="54"/>
      <c r="F14" s="54"/>
      <c r="G14" s="54"/>
    </row>
    <row r="15" spans="1:8" ht="17.100000000000001" customHeight="1" x14ac:dyDescent="0.25">
      <c r="A15" s="21" t="s">
        <v>9</v>
      </c>
      <c r="D15" s="56"/>
      <c r="E15" s="58"/>
    </row>
    <row r="16" spans="1:8" ht="16.5" customHeight="1" x14ac:dyDescent="0.25"/>
    <row r="17" spans="1:8" s="1" customFormat="1" ht="17.100000000000001" customHeight="1" x14ac:dyDescent="0.25">
      <c r="A17" s="31" t="s">
        <v>14</v>
      </c>
      <c r="B17" s="30" t="s">
        <v>31</v>
      </c>
      <c r="C17" s="30"/>
      <c r="D17" s="30"/>
      <c r="E17" s="30"/>
      <c r="F17" s="30"/>
      <c r="G17" s="30"/>
      <c r="H17" s="30"/>
    </row>
    <row r="18" spans="1:8" ht="17.100000000000001" customHeight="1" x14ac:dyDescent="0.25">
      <c r="B18" s="21" t="s">
        <v>10</v>
      </c>
      <c r="H18" s="32"/>
    </row>
    <row r="19" spans="1:8" ht="17.100000000000001" customHeight="1" x14ac:dyDescent="0.25">
      <c r="B19" s="21" t="s">
        <v>32</v>
      </c>
      <c r="H19" s="32"/>
    </row>
    <row r="20" spans="1:8" ht="8.25" customHeight="1" x14ac:dyDescent="0.25"/>
    <row r="21" spans="1:8" ht="17.100000000000001" customHeight="1" x14ac:dyDescent="0.25">
      <c r="G21" s="30" t="s">
        <v>34</v>
      </c>
      <c r="H21" s="30" t="s">
        <v>35</v>
      </c>
    </row>
    <row r="22" spans="1:8" ht="17.100000000000001" customHeight="1" x14ac:dyDescent="0.25">
      <c r="B22" s="21" t="s">
        <v>37</v>
      </c>
      <c r="G22" s="33"/>
      <c r="H22" s="33"/>
    </row>
    <row r="23" spans="1:8" ht="17.100000000000001" customHeight="1" x14ac:dyDescent="0.25">
      <c r="E23" s="53">
        <f>IF(H19="JA",G22+H22-100%,H23)</f>
        <v>0</v>
      </c>
      <c r="G23" s="21" t="s">
        <v>55</v>
      </c>
      <c r="H23" s="34">
        <f>G22+H22</f>
        <v>0</v>
      </c>
    </row>
    <row r="24" spans="1:8" s="1" customFormat="1" ht="17.100000000000001" customHeight="1" x14ac:dyDescent="0.25">
      <c r="A24" s="31" t="s">
        <v>15</v>
      </c>
      <c r="B24" s="30" t="s">
        <v>100</v>
      </c>
      <c r="C24" s="30"/>
      <c r="D24" s="30"/>
      <c r="E24" s="30"/>
      <c r="F24" s="30"/>
      <c r="G24" s="30"/>
      <c r="H24" s="30"/>
    </row>
    <row r="25" spans="1:8" ht="17.100000000000001" customHeight="1" x14ac:dyDescent="0.25">
      <c r="B25" s="21" t="s">
        <v>105</v>
      </c>
      <c r="H25" s="32"/>
    </row>
    <row r="26" spans="1:8" ht="17.100000000000001" customHeight="1" x14ac:dyDescent="0.25">
      <c r="B26" s="21" t="s">
        <v>107</v>
      </c>
      <c r="H26" s="32"/>
    </row>
    <row r="27" spans="1:8" ht="17.100000000000001" customHeight="1" x14ac:dyDescent="0.25">
      <c r="B27" s="21" t="s">
        <v>106</v>
      </c>
      <c r="F27" s="53">
        <f>(H41+H42)/10000*200000</f>
        <v>200000</v>
      </c>
      <c r="H27" s="21">
        <f>+H25+H26</f>
        <v>0</v>
      </c>
    </row>
    <row r="28" spans="1:8" s="1" customFormat="1" ht="17.100000000000001" customHeight="1" x14ac:dyDescent="0.25">
      <c r="A28" s="31" t="s">
        <v>30</v>
      </c>
      <c r="B28" s="30" t="s">
        <v>0</v>
      </c>
      <c r="C28" s="30"/>
      <c r="D28" s="30"/>
      <c r="E28" s="30"/>
      <c r="F28" s="30"/>
      <c r="G28" s="30"/>
      <c r="H28" s="30"/>
    </row>
    <row r="29" spans="1:8" ht="25.5" customHeight="1" x14ac:dyDescent="0.25">
      <c r="B29" s="55" t="s">
        <v>11</v>
      </c>
      <c r="C29" s="55"/>
      <c r="D29" s="55"/>
      <c r="E29" s="55"/>
      <c r="F29" s="55"/>
      <c r="G29" s="55"/>
      <c r="H29" s="55"/>
    </row>
    <row r="30" spans="1:8" s="1" customFormat="1" ht="17.100000000000001" customHeight="1" x14ac:dyDescent="0.25">
      <c r="A30" s="31">
        <v>1</v>
      </c>
      <c r="B30" s="30" t="s">
        <v>16</v>
      </c>
      <c r="C30" s="30"/>
      <c r="D30" s="30"/>
      <c r="E30" s="30"/>
      <c r="F30" s="30"/>
      <c r="G30" s="35" t="s">
        <v>94</v>
      </c>
      <c r="H30" s="35" t="s">
        <v>95</v>
      </c>
    </row>
    <row r="31" spans="1:8" ht="17.100000000000001" customHeight="1" x14ac:dyDescent="0.25">
      <c r="A31" s="27" t="s">
        <v>22</v>
      </c>
      <c r="B31" s="21" t="s">
        <v>17</v>
      </c>
      <c r="G31" s="32"/>
      <c r="H31" s="32"/>
    </row>
    <row r="32" spans="1:8" ht="17.100000000000001" customHeight="1" x14ac:dyDescent="0.25">
      <c r="A32" s="27" t="s">
        <v>23</v>
      </c>
      <c r="B32" s="21" t="s">
        <v>18</v>
      </c>
      <c r="G32" s="32"/>
      <c r="H32" s="32"/>
    </row>
    <row r="33" spans="1:8" ht="8.25" customHeight="1" x14ac:dyDescent="0.25"/>
    <row r="34" spans="1:8" ht="17.100000000000001" customHeight="1" x14ac:dyDescent="0.25">
      <c r="A34" s="27" t="s">
        <v>24</v>
      </c>
      <c r="B34" s="21" t="s">
        <v>19</v>
      </c>
      <c r="G34" s="32">
        <v>0</v>
      </c>
      <c r="H34" s="32">
        <v>0</v>
      </c>
    </row>
    <row r="35" spans="1:8" ht="17.100000000000001" customHeight="1" x14ac:dyDescent="0.25">
      <c r="A35" s="27" t="s">
        <v>99</v>
      </c>
      <c r="B35" s="21" t="s">
        <v>20</v>
      </c>
      <c r="H35" s="21">
        <f>G31+H31+G32+H32+H33+G34+H34</f>
        <v>0</v>
      </c>
    </row>
    <row r="36" spans="1:8" s="1" customFormat="1" ht="17.100000000000001" customHeight="1" x14ac:dyDescent="0.25">
      <c r="A36" s="31">
        <v>2</v>
      </c>
      <c r="B36" s="30" t="s">
        <v>21</v>
      </c>
      <c r="C36" s="30"/>
      <c r="D36" s="30"/>
      <c r="E36" s="30"/>
      <c r="F36" s="30"/>
      <c r="G36" s="30"/>
      <c r="H36" s="30"/>
    </row>
    <row r="37" spans="1:8" ht="17.100000000000001" customHeight="1" x14ac:dyDescent="0.25">
      <c r="A37" s="27" t="s">
        <v>25</v>
      </c>
      <c r="B37" s="21" t="s">
        <v>101</v>
      </c>
      <c r="H37" s="21">
        <f>IF((+H27-F27)&lt;=0,0,((H27-F27)/10))</f>
        <v>0</v>
      </c>
    </row>
    <row r="38" spans="1:8" ht="10.5" customHeight="1" x14ac:dyDescent="0.25"/>
    <row r="39" spans="1:8" s="1" customFormat="1" ht="17.100000000000001" customHeight="1" x14ac:dyDescent="0.25">
      <c r="A39" s="31">
        <v>3</v>
      </c>
      <c r="B39" s="30" t="s">
        <v>26</v>
      </c>
      <c r="C39" s="30"/>
      <c r="D39" s="30"/>
      <c r="E39" s="30"/>
      <c r="F39" s="53">
        <f>IF(H43=0,0,MROUND((H43-250),500))</f>
        <v>0</v>
      </c>
      <c r="G39" s="30"/>
      <c r="H39" s="30"/>
    </row>
    <row r="40" spans="1:8" s="1" customFormat="1" ht="17.100000000000001" customHeight="1" x14ac:dyDescent="0.25">
      <c r="A40" s="27" t="s">
        <v>27</v>
      </c>
      <c r="B40" s="21" t="s">
        <v>33</v>
      </c>
      <c r="C40" s="21"/>
      <c r="D40" s="21"/>
      <c r="E40" s="21"/>
      <c r="F40" s="21"/>
      <c r="G40" s="21"/>
      <c r="H40" s="32">
        <v>0</v>
      </c>
    </row>
    <row r="41" spans="1:8" ht="17.100000000000001" customHeight="1" x14ac:dyDescent="0.25">
      <c r="A41" s="27" t="s">
        <v>28</v>
      </c>
      <c r="B41" s="21" t="s">
        <v>102</v>
      </c>
      <c r="H41" s="21">
        <f>IF(H19="JA",20000,10000)</f>
        <v>10000</v>
      </c>
    </row>
    <row r="42" spans="1:8" ht="17.100000000000001" customHeight="1" x14ac:dyDescent="0.25">
      <c r="A42" s="27" t="s">
        <v>29</v>
      </c>
      <c r="B42" s="21" t="s">
        <v>103</v>
      </c>
      <c r="H42" s="21">
        <f>H18*10000</f>
        <v>0</v>
      </c>
    </row>
    <row r="43" spans="1:8" s="1" customFormat="1" ht="17.100000000000001" customHeight="1" x14ac:dyDescent="0.25">
      <c r="A43" s="31">
        <v>4</v>
      </c>
      <c r="B43" s="30" t="s">
        <v>36</v>
      </c>
      <c r="C43" s="30"/>
      <c r="D43" s="30"/>
      <c r="E43" s="30"/>
      <c r="F43" s="30"/>
      <c r="G43" s="30"/>
      <c r="H43" s="30">
        <f>IF(H35+H37+H38-H40-H41-H42&lt;0,0,(H35+H37+H38-H40-H41-H42))</f>
        <v>0</v>
      </c>
    </row>
    <row r="44" spans="1:8" ht="8.25" customHeight="1" x14ac:dyDescent="0.25"/>
    <row r="45" spans="1:8" s="1" customFormat="1" ht="17.100000000000001" customHeight="1" x14ac:dyDescent="0.25">
      <c r="A45" s="31" t="s">
        <v>38</v>
      </c>
      <c r="B45" s="30" t="s">
        <v>92</v>
      </c>
      <c r="C45" s="30"/>
      <c r="D45" s="30"/>
      <c r="E45" s="30"/>
      <c r="F45" s="30"/>
      <c r="G45" s="30"/>
      <c r="H45" s="30"/>
    </row>
    <row r="46" spans="1:8" ht="17.100000000000001" customHeight="1" x14ac:dyDescent="0.25">
      <c r="B46" s="21" t="s">
        <v>39</v>
      </c>
      <c r="E46" s="56"/>
      <c r="F46" s="57"/>
      <c r="G46" s="57"/>
      <c r="H46" s="58"/>
    </row>
    <row r="47" spans="1:8" ht="17.100000000000001" customHeight="1" x14ac:dyDescent="0.25">
      <c r="B47" s="21" t="s">
        <v>5</v>
      </c>
      <c r="E47" s="56"/>
      <c r="F47" s="57"/>
      <c r="G47" s="57"/>
      <c r="H47" s="58"/>
    </row>
    <row r="48" spans="1:8" ht="17.100000000000001" customHeight="1" x14ac:dyDescent="0.25">
      <c r="B48" s="21" t="s">
        <v>6</v>
      </c>
      <c r="E48" s="56"/>
      <c r="F48" s="57"/>
      <c r="G48" s="57"/>
      <c r="H48" s="58"/>
    </row>
    <row r="49" spans="1:8" ht="17.100000000000001" customHeight="1" x14ac:dyDescent="0.25"/>
    <row r="50" spans="1:8" ht="17.100000000000001" customHeight="1" x14ac:dyDescent="0.25">
      <c r="B50" s="21" t="s">
        <v>40</v>
      </c>
      <c r="E50" s="36" t="s">
        <v>74</v>
      </c>
      <c r="F50" s="37"/>
      <c r="G50" s="34">
        <f>+F50*20%</f>
        <v>0</v>
      </c>
      <c r="H50" s="21" t="s">
        <v>73</v>
      </c>
    </row>
    <row r="51" spans="1:8" ht="17.100000000000001" customHeight="1" x14ac:dyDescent="0.25">
      <c r="B51" s="21" t="s">
        <v>48</v>
      </c>
      <c r="E51" s="21" t="s">
        <v>75</v>
      </c>
      <c r="F51" s="38"/>
    </row>
    <row r="52" spans="1:8" ht="17.100000000000001" customHeight="1" x14ac:dyDescent="0.25">
      <c r="B52" s="21" t="s">
        <v>76</v>
      </c>
      <c r="F52" s="32"/>
    </row>
    <row r="53" spans="1:8" ht="17.100000000000001" customHeight="1" x14ac:dyDescent="0.25"/>
    <row r="54" spans="1:8" ht="17.100000000000001" customHeight="1" x14ac:dyDescent="0.25">
      <c r="B54" s="21" t="s">
        <v>78</v>
      </c>
      <c r="F54" s="32">
        <v>0</v>
      </c>
      <c r="G54" s="21" t="s">
        <v>98</v>
      </c>
    </row>
    <row r="55" spans="1:8" ht="17.100000000000001" customHeight="1" x14ac:dyDescent="0.25"/>
    <row r="56" spans="1:8" ht="17.100000000000001" customHeight="1" x14ac:dyDescent="0.25">
      <c r="B56" s="39"/>
      <c r="C56" s="21" t="s">
        <v>89</v>
      </c>
    </row>
    <row r="57" spans="1:8" ht="17.100000000000001" customHeight="1" x14ac:dyDescent="0.25"/>
    <row r="58" spans="1:8" ht="17.100000000000001" customHeight="1" x14ac:dyDescent="0.25">
      <c r="B58" s="21" t="s">
        <v>41</v>
      </c>
    </row>
    <row r="59" spans="1:8" ht="17.100000000000001" customHeight="1" x14ac:dyDescent="0.25">
      <c r="B59" s="59"/>
      <c r="C59" s="60"/>
      <c r="D59" s="60"/>
      <c r="E59" s="60"/>
      <c r="F59" s="60"/>
      <c r="G59" s="60"/>
      <c r="H59" s="61"/>
    </row>
    <row r="60" spans="1:8" ht="17.100000000000001" customHeight="1" x14ac:dyDescent="0.25">
      <c r="B60" s="62"/>
      <c r="C60" s="63"/>
      <c r="D60" s="63"/>
      <c r="E60" s="63"/>
      <c r="F60" s="63"/>
      <c r="G60" s="63"/>
      <c r="H60" s="64"/>
    </row>
    <row r="61" spans="1:8" ht="17.100000000000001" customHeight="1" x14ac:dyDescent="0.25"/>
    <row r="62" spans="1:8" s="1" customFormat="1" ht="17.100000000000001" customHeight="1" x14ac:dyDescent="0.25">
      <c r="A62" s="31" t="s">
        <v>42</v>
      </c>
      <c r="B62" s="30" t="s">
        <v>81</v>
      </c>
      <c r="C62" s="30"/>
      <c r="D62" s="30"/>
      <c r="E62" s="30"/>
      <c r="F62" s="30"/>
      <c r="G62" s="30"/>
      <c r="H62" s="30"/>
    </row>
    <row r="63" spans="1:8" ht="17.100000000000001" customHeight="1" x14ac:dyDescent="0.25">
      <c r="B63" s="21" t="s">
        <v>83</v>
      </c>
      <c r="D63" s="56"/>
      <c r="E63" s="57"/>
      <c r="F63" s="58"/>
    </row>
    <row r="64" spans="1:8" ht="17.100000000000001" customHeight="1" x14ac:dyDescent="0.25">
      <c r="B64" s="21" t="s">
        <v>84</v>
      </c>
      <c r="D64" s="56"/>
      <c r="E64" s="57"/>
      <c r="F64" s="58"/>
    </row>
    <row r="65" spans="1:8" ht="17.100000000000001" customHeight="1" x14ac:dyDescent="0.25">
      <c r="B65" s="21" t="s">
        <v>85</v>
      </c>
      <c r="D65" s="56"/>
      <c r="E65" s="57"/>
      <c r="F65" s="58"/>
    </row>
    <row r="66" spans="1:8" ht="17.100000000000001" customHeight="1" x14ac:dyDescent="0.25"/>
    <row r="67" spans="1:8" s="1" customFormat="1" ht="17.100000000000001" customHeight="1" x14ac:dyDescent="0.25">
      <c r="A67" s="31" t="s">
        <v>46</v>
      </c>
      <c r="B67" s="30" t="s">
        <v>43</v>
      </c>
      <c r="C67" s="30"/>
      <c r="D67" s="30"/>
      <c r="E67" s="30"/>
      <c r="F67" s="30"/>
      <c r="G67" s="30"/>
      <c r="H67" s="30"/>
    </row>
    <row r="68" spans="1:8" ht="41.25" customHeight="1" x14ac:dyDescent="0.25">
      <c r="B68" s="55" t="s">
        <v>59</v>
      </c>
      <c r="C68" s="55"/>
      <c r="D68" s="55"/>
      <c r="E68" s="55"/>
      <c r="F68" s="55"/>
      <c r="G68" s="55"/>
      <c r="H68" s="55"/>
    </row>
    <row r="69" spans="1:8" ht="17.100000000000001" customHeight="1" x14ac:dyDescent="0.25"/>
    <row r="70" spans="1:8" ht="17.100000000000001" customHeight="1" x14ac:dyDescent="0.25">
      <c r="B70" s="40"/>
      <c r="C70" s="40"/>
      <c r="E70" s="41"/>
      <c r="F70" s="41"/>
      <c r="G70" s="41"/>
      <c r="H70" s="41"/>
    </row>
    <row r="71" spans="1:8" ht="17.100000000000001" customHeight="1" x14ac:dyDescent="0.25">
      <c r="B71" s="21" t="s">
        <v>44</v>
      </c>
      <c r="E71" s="21" t="s">
        <v>45</v>
      </c>
    </row>
    <row r="72" spans="1:8" ht="17.100000000000001" customHeight="1" x14ac:dyDescent="0.25"/>
    <row r="73" spans="1:8" s="1" customFormat="1" ht="17.100000000000001" customHeight="1" x14ac:dyDescent="0.25">
      <c r="A73" s="31" t="s">
        <v>80</v>
      </c>
      <c r="B73" s="30" t="s">
        <v>47</v>
      </c>
      <c r="C73" s="30"/>
      <c r="D73" s="30"/>
      <c r="E73" s="30"/>
      <c r="F73" s="30"/>
      <c r="G73" s="30"/>
      <c r="H73" s="30"/>
    </row>
    <row r="74" spans="1:8" ht="28.5" customHeight="1" x14ac:dyDescent="0.25">
      <c r="B74" s="55" t="s">
        <v>109</v>
      </c>
      <c r="C74" s="55"/>
      <c r="D74" s="55"/>
      <c r="E74" s="55"/>
      <c r="F74" s="55"/>
      <c r="G74" s="55"/>
      <c r="H74" s="55"/>
    </row>
    <row r="75" spans="1:8" ht="17.100000000000001" customHeight="1" x14ac:dyDescent="0.25"/>
    <row r="76" spans="1:8" ht="17.100000000000001" customHeight="1" x14ac:dyDescent="0.25">
      <c r="B76" s="21" t="s">
        <v>0</v>
      </c>
      <c r="F76" s="42">
        <f>F39</f>
        <v>0</v>
      </c>
    </row>
    <row r="77" spans="1:8" ht="17.100000000000001" customHeight="1" x14ac:dyDescent="0.25">
      <c r="B77" s="21" t="s">
        <v>77</v>
      </c>
      <c r="F77" s="43">
        <f>IF(G50&lt;=E23,G50,E23)*100</f>
        <v>0</v>
      </c>
    </row>
    <row r="78" spans="1:8" ht="17.100000000000001" customHeight="1" x14ac:dyDescent="0.25">
      <c r="B78" s="21" t="s">
        <v>79</v>
      </c>
      <c r="F78" s="44">
        <f>ROUND(Tabelle_Beiträge_Gutscheine!A170,1)</f>
        <v>0</v>
      </c>
    </row>
    <row r="79" spans="1:8" ht="17.100000000000001" customHeight="1" x14ac:dyDescent="0.25">
      <c r="F79" s="44"/>
    </row>
    <row r="80" spans="1:8" ht="17.100000000000001" customHeight="1" x14ac:dyDescent="0.25"/>
    <row r="81" spans="1:8" ht="27.75" customHeight="1" x14ac:dyDescent="0.25">
      <c r="B81" s="55" t="s">
        <v>118</v>
      </c>
      <c r="C81" s="55"/>
      <c r="D81" s="55"/>
      <c r="E81" s="55"/>
      <c r="F81" s="55"/>
      <c r="G81" s="55"/>
      <c r="H81" s="55"/>
    </row>
    <row r="82" spans="1:8" ht="17.100000000000001" customHeight="1" x14ac:dyDescent="0.25"/>
    <row r="83" spans="1:8" ht="17.100000000000001" customHeight="1" x14ac:dyDescent="0.25">
      <c r="A83" s="31" t="s">
        <v>90</v>
      </c>
      <c r="B83" s="30" t="s">
        <v>91</v>
      </c>
      <c r="C83" s="30"/>
    </row>
    <row r="84" spans="1:8" ht="17.100000000000001" customHeight="1" x14ac:dyDescent="0.25">
      <c r="B84" s="21" t="s">
        <v>93</v>
      </c>
    </row>
    <row r="85" spans="1:8" ht="17.100000000000001" customHeight="1" x14ac:dyDescent="0.25"/>
    <row r="86" spans="1:8" ht="17.100000000000001" customHeight="1" x14ac:dyDescent="0.25"/>
    <row r="87" spans="1:8" ht="17.100000000000001" customHeight="1" x14ac:dyDescent="0.25"/>
    <row r="88" spans="1:8" ht="17.100000000000001" customHeight="1" x14ac:dyDescent="0.25"/>
    <row r="89" spans="1:8" ht="17.100000000000001" customHeight="1" x14ac:dyDescent="0.25"/>
    <row r="90" spans="1:8" ht="17.100000000000001" customHeight="1" x14ac:dyDescent="0.25"/>
    <row r="91" spans="1:8" ht="17.100000000000001" customHeight="1" x14ac:dyDescent="0.25"/>
    <row r="92" spans="1:8" ht="17.100000000000001" customHeight="1" x14ac:dyDescent="0.25"/>
    <row r="93" spans="1:8" ht="17.100000000000001" customHeight="1" x14ac:dyDescent="0.25"/>
    <row r="94" spans="1:8" ht="17.100000000000001" customHeight="1" x14ac:dyDescent="0.25"/>
    <row r="95" spans="1:8" ht="17.100000000000001" customHeight="1" x14ac:dyDescent="0.25"/>
    <row r="96" spans="1:8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17.100000000000001" customHeight="1" x14ac:dyDescent="0.25"/>
    <row r="106" ht="17.100000000000001" customHeight="1" x14ac:dyDescent="0.25"/>
    <row r="107" ht="17.100000000000001" customHeight="1" x14ac:dyDescent="0.25"/>
    <row r="108" ht="17.100000000000001" customHeight="1" x14ac:dyDescent="0.25"/>
    <row r="109" ht="17.100000000000001" customHeight="1" x14ac:dyDescent="0.25"/>
    <row r="110" ht="17.100000000000001" customHeight="1" x14ac:dyDescent="0.25"/>
    <row r="111" ht="17.100000000000001" customHeight="1" x14ac:dyDescent="0.25"/>
    <row r="112" ht="17.100000000000001" customHeight="1" x14ac:dyDescent="0.25"/>
    <row r="113" ht="17.100000000000001" customHeight="1" x14ac:dyDescent="0.25"/>
  </sheetData>
  <sheetProtection algorithmName="SHA-512" hashValue="3xllDAHngDsOeAZYCoyxt6YWDWYSESaBx1RcurDouBSmNd6bwMAJMify+QCxaL3jOnaeaUp1iETXM20bQ94wnQ==" saltValue="4kKdjAHoEZ4LZkjdMZrSGw==" spinCount="100000" sheet="1" objects="1" scenarios="1"/>
  <mergeCells count="19">
    <mergeCell ref="B81:H81"/>
    <mergeCell ref="D13:G13"/>
    <mergeCell ref="D64:F64"/>
    <mergeCell ref="D65:F65"/>
    <mergeCell ref="B68:H68"/>
    <mergeCell ref="B74:H74"/>
    <mergeCell ref="D63:F63"/>
    <mergeCell ref="D14:G14"/>
    <mergeCell ref="E46:H46"/>
    <mergeCell ref="E47:H47"/>
    <mergeCell ref="E48:H48"/>
    <mergeCell ref="B59:H60"/>
    <mergeCell ref="D15:E15"/>
    <mergeCell ref="B29:H29"/>
    <mergeCell ref="D8:G8"/>
    <mergeCell ref="D9:G9"/>
    <mergeCell ref="D10:G10"/>
    <mergeCell ref="D11:G11"/>
    <mergeCell ref="D12:G12"/>
  </mergeCells>
  <conditionalFormatting sqref="A36:G36 B37 A38:H40 A41:E41 G41:H41 A42:H1048576 A1:H35">
    <cfRule type="expression" dxfId="0" priority="1">
      <formula>CELL("Schutz",A1)=0</formula>
    </cfRule>
  </conditionalFormatting>
  <dataValidations count="1">
    <dataValidation type="date" operator="greaterThan" allowBlank="1" showInputMessage="1" showErrorMessage="1" sqref="F51" xr:uid="{00000000-0002-0000-0200-000000000000}">
      <formula1>43466</formula1>
    </dataValidation>
  </dataValidations>
  <pageMargins left="0.7" right="0.7" top="0.78740157499999996" bottom="0.78740157499999996" header="0.3" footer="0.3"/>
  <pageSetup paperSize="9" orientation="portrait" r:id="rId1"/>
  <rowBreaks count="1" manualBreakCount="1">
    <brk id="44" max="16383" man="1"/>
  </rowBreaks>
  <ignoredErrors>
    <ignoredError sqref="F78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1000000}">
          <x14:formula1>
            <xm:f>Auswahlfelder!$A$4:$A$11</xm:f>
          </x14:formula1>
          <xm:sqref>H18</xm:sqref>
        </x14:dataValidation>
        <x14:dataValidation type="list" allowBlank="1" showInputMessage="1" showErrorMessage="1" xr:uid="{00000000-0002-0000-0200-000002000000}">
          <x14:formula1>
            <xm:f>Auswahlfelder!$A$16:$A$17</xm:f>
          </x14:formula1>
          <xm:sqref>H19</xm:sqref>
        </x14:dataValidation>
        <x14:dataValidation type="list" allowBlank="1" showInputMessage="1" showErrorMessage="1" xr:uid="{00000000-0002-0000-0200-000005000000}">
          <x14:formula1>
            <xm:f>Auswahlfelder!$C$4:$C$24</xm:f>
          </x14:formula1>
          <xm:sqref>G22:H22</xm:sqref>
        </x14:dataValidation>
        <x14:dataValidation type="list" allowBlank="1" showInputMessage="1" showErrorMessage="1" xr:uid="{00000000-0002-0000-0200-000006000000}">
          <x14:formula1>
            <xm:f>Auswahlfelder!$A$30:$A$38</xm:f>
          </x14:formula1>
          <xm:sqref>F50</xm:sqref>
        </x14:dataValidation>
        <x14:dataValidation type="list" allowBlank="1" showInputMessage="1" showErrorMessage="1" xr:uid="{00000000-0002-0000-0200-000007000000}">
          <x14:formula1>
            <xm:f>Auswahlfelder!$E$4:$E$11</xm:f>
          </x14:formula1>
          <xm:sqref>D15:E15</xm:sqref>
        </x14:dataValidation>
        <x14:dataValidation type="list" allowBlank="1" showInputMessage="1" showErrorMessage="1" xr:uid="{00000000-0002-0000-0200-000008000000}">
          <x14:formula1>
            <xm:f>Auswahlfelder!$D$30:$D$31</xm:f>
          </x14:formula1>
          <xm:sqref>B56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B222-B363-4B7B-B6A7-397502FEEEDD}">
  <sheetPr>
    <pageSetUpPr fitToPage="1"/>
  </sheetPr>
  <dimension ref="A1:P187"/>
  <sheetViews>
    <sheetView view="pageLayout" topLeftCell="B1" zoomScaleNormal="139" workbookViewId="0">
      <selection activeCell="H194" sqref="H194"/>
    </sheetView>
  </sheetViews>
  <sheetFormatPr baseColWidth="10" defaultColWidth="11.44140625" defaultRowHeight="14.4" x14ac:dyDescent="0.3"/>
  <cols>
    <col min="1" max="1" width="0" style="5" hidden="1" customWidth="1"/>
    <col min="2" max="2" width="16" style="5" customWidth="1"/>
    <col min="3" max="3" width="15.44140625" style="5" customWidth="1"/>
    <col min="4" max="4" width="13.88671875" style="6" customWidth="1"/>
    <col min="5" max="5" width="7" style="5" hidden="1" customWidth="1"/>
    <col min="6" max="6" width="13.6640625" style="5" hidden="1" customWidth="1"/>
    <col min="7" max="7" width="12.44140625" style="5" hidden="1" customWidth="1"/>
    <col min="8" max="8" width="11.88671875" style="5" bestFit="1" customWidth="1"/>
    <col min="9" max="16384" width="11.44140625" style="5"/>
  </cols>
  <sheetData>
    <row r="1" spans="1:16" ht="15.6" x14ac:dyDescent="0.3">
      <c r="B1" s="4" t="s">
        <v>71</v>
      </c>
      <c r="C1" s="51">
        <f>4*12*5</f>
        <v>240</v>
      </c>
      <c r="D1" s="52" t="s">
        <v>114</v>
      </c>
      <c r="E1" s="51"/>
      <c r="F1" s="51">
        <f>150*4</f>
        <v>600</v>
      </c>
      <c r="G1" s="51" t="s">
        <v>116</v>
      </c>
      <c r="H1" s="51"/>
      <c r="I1" s="51">
        <f>+(10*135+2*145)/12</f>
        <v>136.66666666666666</v>
      </c>
      <c r="J1" s="51" t="s">
        <v>111</v>
      </c>
      <c r="K1" s="51"/>
      <c r="L1" s="51"/>
      <c r="M1" s="51"/>
    </row>
    <row r="2" spans="1:16" ht="15.6" x14ac:dyDescent="0.3">
      <c r="B2" s="7"/>
      <c r="C2" s="51" t="s">
        <v>113</v>
      </c>
      <c r="D2" s="52"/>
      <c r="E2" s="51"/>
      <c r="F2" s="51">
        <f>47.15*4</f>
        <v>188.6</v>
      </c>
      <c r="G2" s="51" t="s">
        <v>110</v>
      </c>
      <c r="H2" s="51"/>
    </row>
    <row r="3" spans="1:16" x14ac:dyDescent="0.3">
      <c r="C3" s="8" t="s">
        <v>66</v>
      </c>
      <c r="G3" s="45" t="s">
        <v>112</v>
      </c>
    </row>
    <row r="4" spans="1:16" ht="39.9" customHeight="1" x14ac:dyDescent="0.3">
      <c r="B4" s="9" t="s">
        <v>67</v>
      </c>
      <c r="C4" s="10" t="s">
        <v>68</v>
      </c>
      <c r="D4" s="19" t="s">
        <v>72</v>
      </c>
      <c r="F4" s="16">
        <f>+F1-F2</f>
        <v>411.4</v>
      </c>
      <c r="G4" s="48" t="s">
        <v>117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</row>
    <row r="5" spans="1:16" x14ac:dyDescent="0.3">
      <c r="B5" s="5">
        <v>60000</v>
      </c>
      <c r="C5" s="20">
        <v>80</v>
      </c>
      <c r="H5" s="12">
        <v>0.2</v>
      </c>
      <c r="I5" s="12">
        <v>0.3</v>
      </c>
      <c r="J5" s="12">
        <v>0.4</v>
      </c>
      <c r="K5" s="12">
        <v>0.5</v>
      </c>
      <c r="L5" s="12">
        <v>0.6</v>
      </c>
      <c r="M5" s="12">
        <v>0.7</v>
      </c>
      <c r="N5" s="12">
        <v>0.8</v>
      </c>
      <c r="O5" s="12">
        <v>0.9</v>
      </c>
      <c r="P5" s="12">
        <v>1</v>
      </c>
    </row>
    <row r="6" spans="1:16" s="16" customFormat="1" ht="27.75" hidden="1" customHeight="1" x14ac:dyDescent="0.3">
      <c r="A6" s="22">
        <f>IF(Selbstdeklaration!F76&lt;B7,F7/20*Selbstdeklaration!$F$77,0)</f>
        <v>0</v>
      </c>
      <c r="B6" s="13" t="s">
        <v>70</v>
      </c>
      <c r="C6" s="14" t="s">
        <v>104</v>
      </c>
      <c r="D6" s="50" t="s">
        <v>115</v>
      </c>
      <c r="G6" s="5"/>
    </row>
    <row r="7" spans="1:16" x14ac:dyDescent="0.3">
      <c r="A7" s="22">
        <f>IF(Selbstdeklaration!$F$76=B7,F7/20*Selbstdeklaration!$F$77,0)</f>
        <v>0</v>
      </c>
      <c r="B7" s="16">
        <f>+B5</f>
        <v>60000</v>
      </c>
      <c r="C7" s="18">
        <f>+C5</f>
        <v>80</v>
      </c>
      <c r="D7" s="17">
        <f t="shared" ref="D7" si="0">C5/B5</f>
        <v>1.3333333333333333E-3</v>
      </c>
      <c r="F7" s="18">
        <f>+$C$87-C7</f>
        <v>331.4</v>
      </c>
      <c r="H7" s="18">
        <f t="shared" ref="H7:H70" si="1">ROUND($F$4-C7,1)</f>
        <v>331.4</v>
      </c>
      <c r="I7" s="18">
        <f t="shared" ref="I7:I70" si="2">ROUND($F$4*1.5-C7*1.5,1)</f>
        <v>497.1</v>
      </c>
      <c r="J7" s="18">
        <f t="shared" ref="J7:J70" si="3">ROUND($F$4*2-C7*2,1)</f>
        <v>662.8</v>
      </c>
      <c r="K7" s="18">
        <f t="shared" ref="K7:K70" si="4">ROUND($F$4*2.5-C7*2.5,1)</f>
        <v>828.5</v>
      </c>
      <c r="L7" s="18">
        <f t="shared" ref="L7:L70" si="5">ROUND($F$4*3-C7*3,1)</f>
        <v>994.2</v>
      </c>
      <c r="M7" s="18">
        <f t="shared" ref="M7:M70" si="6">ROUND($F$4*3.5-C7*3.5,1)</f>
        <v>1159.9000000000001</v>
      </c>
      <c r="N7" s="18">
        <f t="shared" ref="N7:N70" si="7">ROUND($F$4*4-C7*4,1)</f>
        <v>1325.6</v>
      </c>
      <c r="O7" s="18">
        <f t="shared" ref="O7:O70" si="8">ROUND($F$4*4.5-C7*4.5,1)</f>
        <v>1491.3</v>
      </c>
      <c r="P7" s="18">
        <f t="shared" ref="P7:P70" si="9">ROUND($F$4*5-C7*5,1)</f>
        <v>1657</v>
      </c>
    </row>
    <row r="8" spans="1:16" hidden="1" x14ac:dyDescent="0.3">
      <c r="A8" s="22">
        <f>IF(Selbstdeklaration!$F$76=B8,F8/20*Selbstdeklaration!$F$77,0)</f>
        <v>0</v>
      </c>
      <c r="B8" s="5">
        <v>60500</v>
      </c>
      <c r="C8" s="18">
        <f>+B8*D8</f>
        <v>82.769545833333325</v>
      </c>
      <c r="D8" s="17">
        <f>+D7+($D$87-$D$7)/40000*500</f>
        <v>1.3680916666666666E-3</v>
      </c>
      <c r="F8" s="18">
        <f t="shared" ref="F8:F71" si="10">+$C$87-C8</f>
        <v>328.63045416666665</v>
      </c>
      <c r="H8" s="18">
        <f t="shared" si="1"/>
        <v>328.6</v>
      </c>
      <c r="I8" s="18">
        <f t="shared" si="2"/>
        <v>492.9</v>
      </c>
      <c r="J8" s="18">
        <f t="shared" si="3"/>
        <v>657.3</v>
      </c>
      <c r="K8" s="18">
        <f t="shared" si="4"/>
        <v>821.6</v>
      </c>
      <c r="L8" s="18">
        <f t="shared" si="5"/>
        <v>985.9</v>
      </c>
      <c r="M8" s="18">
        <f t="shared" si="6"/>
        <v>1150.2</v>
      </c>
      <c r="N8" s="18">
        <f t="shared" si="7"/>
        <v>1314.5</v>
      </c>
      <c r="O8" s="18">
        <f t="shared" si="8"/>
        <v>1478.8</v>
      </c>
      <c r="P8" s="18">
        <f t="shared" si="9"/>
        <v>1643.2</v>
      </c>
    </row>
    <row r="9" spans="1:16" hidden="1" x14ac:dyDescent="0.3">
      <c r="A9" s="22">
        <f>IF(Selbstdeklaration!$F$76=B9,F9/20*Selbstdeklaration!$F$77,0)</f>
        <v>0</v>
      </c>
      <c r="B9" s="5">
        <v>61000</v>
      </c>
      <c r="C9" s="18">
        <f t="shared" ref="C9:C72" si="11">+B9*D9</f>
        <v>85.573849999999993</v>
      </c>
      <c r="D9" s="17">
        <f t="shared" ref="D9:D72" si="12">+D8+($D$87-$D$7)/40000*500</f>
        <v>1.40285E-3</v>
      </c>
      <c r="F9" s="18">
        <f t="shared" si="10"/>
        <v>325.82614999999998</v>
      </c>
      <c r="H9" s="18">
        <f t="shared" si="1"/>
        <v>325.8</v>
      </c>
      <c r="I9" s="18">
        <f t="shared" si="2"/>
        <v>488.7</v>
      </c>
      <c r="J9" s="18">
        <f t="shared" si="3"/>
        <v>651.70000000000005</v>
      </c>
      <c r="K9" s="18">
        <f t="shared" si="4"/>
        <v>814.6</v>
      </c>
      <c r="L9" s="18">
        <f t="shared" si="5"/>
        <v>977.5</v>
      </c>
      <c r="M9" s="18">
        <f t="shared" si="6"/>
        <v>1140.4000000000001</v>
      </c>
      <c r="N9" s="18">
        <f t="shared" si="7"/>
        <v>1303.3</v>
      </c>
      <c r="O9" s="18">
        <f t="shared" si="8"/>
        <v>1466.2</v>
      </c>
      <c r="P9" s="18">
        <f t="shared" si="9"/>
        <v>1629.1</v>
      </c>
    </row>
    <row r="10" spans="1:16" hidden="1" x14ac:dyDescent="0.3">
      <c r="A10" s="22">
        <f>IF(Selbstdeklaration!$F$76=B10,F10/20*Selbstdeklaration!$F$77,0)</f>
        <v>0</v>
      </c>
      <c r="B10" s="5">
        <v>61500</v>
      </c>
      <c r="C10" s="18">
        <f t="shared" si="11"/>
        <v>88.412912500000004</v>
      </c>
      <c r="D10" s="17">
        <f t="shared" si="12"/>
        <v>1.4376083333333333E-3</v>
      </c>
      <c r="F10" s="18">
        <f t="shared" si="10"/>
        <v>322.98708749999997</v>
      </c>
      <c r="H10" s="18">
        <f t="shared" si="1"/>
        <v>323</v>
      </c>
      <c r="I10" s="18">
        <f t="shared" si="2"/>
        <v>484.5</v>
      </c>
      <c r="J10" s="18">
        <f t="shared" si="3"/>
        <v>646</v>
      </c>
      <c r="K10" s="18">
        <f t="shared" si="4"/>
        <v>807.5</v>
      </c>
      <c r="L10" s="18">
        <f t="shared" si="5"/>
        <v>969</v>
      </c>
      <c r="M10" s="18">
        <f t="shared" si="6"/>
        <v>1130.5</v>
      </c>
      <c r="N10" s="18">
        <f t="shared" si="7"/>
        <v>1291.9000000000001</v>
      </c>
      <c r="O10" s="18">
        <f t="shared" si="8"/>
        <v>1453.4</v>
      </c>
      <c r="P10" s="18">
        <f t="shared" si="9"/>
        <v>1614.9</v>
      </c>
    </row>
    <row r="11" spans="1:16" hidden="1" x14ac:dyDescent="0.3">
      <c r="A11" s="22">
        <f>IF(Selbstdeklaration!$F$76=B11,F11/20*Selbstdeklaration!$F$77,0)</f>
        <v>0</v>
      </c>
      <c r="B11" s="16">
        <v>62000</v>
      </c>
      <c r="C11" s="18">
        <f t="shared" si="11"/>
        <v>91.286733333333331</v>
      </c>
      <c r="D11" s="17">
        <f t="shared" si="12"/>
        <v>1.4723666666666667E-3</v>
      </c>
      <c r="F11" s="18">
        <f t="shared" si="10"/>
        <v>320.11326666666662</v>
      </c>
      <c r="H11" s="18">
        <f t="shared" si="1"/>
        <v>320.10000000000002</v>
      </c>
      <c r="I11" s="18">
        <f t="shared" si="2"/>
        <v>480.2</v>
      </c>
      <c r="J11" s="18">
        <f t="shared" si="3"/>
        <v>640.20000000000005</v>
      </c>
      <c r="K11" s="18">
        <f t="shared" si="4"/>
        <v>800.3</v>
      </c>
      <c r="L11" s="18">
        <f t="shared" si="5"/>
        <v>960.3</v>
      </c>
      <c r="M11" s="18">
        <f t="shared" si="6"/>
        <v>1120.4000000000001</v>
      </c>
      <c r="N11" s="18">
        <f t="shared" si="7"/>
        <v>1280.5</v>
      </c>
      <c r="O11" s="18">
        <f t="shared" si="8"/>
        <v>1440.5</v>
      </c>
      <c r="P11" s="18">
        <f t="shared" si="9"/>
        <v>1600.6</v>
      </c>
    </row>
    <row r="12" spans="1:16" hidden="1" x14ac:dyDescent="0.3">
      <c r="A12" s="22">
        <f>IF(Selbstdeklaration!$F$76=B12,F12/20*Selbstdeklaration!$F$77,0)</f>
        <v>0</v>
      </c>
      <c r="B12" s="5">
        <v>62500</v>
      </c>
      <c r="C12" s="18">
        <f t="shared" si="11"/>
        <v>94.1953125</v>
      </c>
      <c r="D12" s="17">
        <f t="shared" si="12"/>
        <v>1.507125E-3</v>
      </c>
      <c r="F12" s="18">
        <f t="shared" si="10"/>
        <v>317.20468749999998</v>
      </c>
      <c r="H12" s="18">
        <f t="shared" si="1"/>
        <v>317.2</v>
      </c>
      <c r="I12" s="18">
        <f t="shared" si="2"/>
        <v>475.8</v>
      </c>
      <c r="J12" s="18">
        <f t="shared" si="3"/>
        <v>634.4</v>
      </c>
      <c r="K12" s="18">
        <f t="shared" si="4"/>
        <v>793</v>
      </c>
      <c r="L12" s="18">
        <f t="shared" si="5"/>
        <v>951.6</v>
      </c>
      <c r="M12" s="18">
        <f t="shared" si="6"/>
        <v>1110.2</v>
      </c>
      <c r="N12" s="18">
        <f t="shared" si="7"/>
        <v>1268.8</v>
      </c>
      <c r="O12" s="18">
        <f t="shared" si="8"/>
        <v>1427.4</v>
      </c>
      <c r="P12" s="18">
        <f t="shared" si="9"/>
        <v>1586</v>
      </c>
    </row>
    <row r="13" spans="1:16" hidden="1" x14ac:dyDescent="0.3">
      <c r="A13" s="22">
        <f>IF(Selbstdeklaration!$F$76=B13,F13/20*Selbstdeklaration!$F$77,0)</f>
        <v>0</v>
      </c>
      <c r="B13" s="5">
        <v>63000</v>
      </c>
      <c r="C13" s="18">
        <f t="shared" si="11"/>
        <v>97.138649999999998</v>
      </c>
      <c r="D13" s="17">
        <f t="shared" si="12"/>
        <v>1.5418833333333333E-3</v>
      </c>
      <c r="F13" s="18">
        <f t="shared" si="10"/>
        <v>314.26134999999999</v>
      </c>
      <c r="H13" s="18">
        <f t="shared" si="1"/>
        <v>314.3</v>
      </c>
      <c r="I13" s="18">
        <f t="shared" si="2"/>
        <v>471.4</v>
      </c>
      <c r="J13" s="18">
        <f t="shared" si="3"/>
        <v>628.5</v>
      </c>
      <c r="K13" s="18">
        <f t="shared" si="4"/>
        <v>785.7</v>
      </c>
      <c r="L13" s="18">
        <f t="shared" si="5"/>
        <v>942.8</v>
      </c>
      <c r="M13" s="18">
        <f t="shared" si="6"/>
        <v>1099.9000000000001</v>
      </c>
      <c r="N13" s="18">
        <f t="shared" si="7"/>
        <v>1257</v>
      </c>
      <c r="O13" s="18">
        <f t="shared" si="8"/>
        <v>1414.2</v>
      </c>
      <c r="P13" s="18">
        <f t="shared" si="9"/>
        <v>1571.3</v>
      </c>
    </row>
    <row r="14" spans="1:16" hidden="1" x14ac:dyDescent="0.3">
      <c r="A14" s="22">
        <f>IF(Selbstdeklaration!$F$76=B14,F14/20*Selbstdeklaration!$F$77,0)</f>
        <v>0</v>
      </c>
      <c r="B14" s="5">
        <v>63500</v>
      </c>
      <c r="C14" s="18">
        <f t="shared" si="11"/>
        <v>100.11674583333334</v>
      </c>
      <c r="D14" s="17">
        <f t="shared" si="12"/>
        <v>1.5766416666666667E-3</v>
      </c>
      <c r="F14" s="18">
        <f t="shared" si="10"/>
        <v>311.28325416666667</v>
      </c>
      <c r="H14" s="18">
        <f t="shared" si="1"/>
        <v>311.3</v>
      </c>
      <c r="I14" s="18">
        <f t="shared" si="2"/>
        <v>466.9</v>
      </c>
      <c r="J14" s="18">
        <f t="shared" si="3"/>
        <v>622.6</v>
      </c>
      <c r="K14" s="18">
        <f t="shared" si="4"/>
        <v>778.2</v>
      </c>
      <c r="L14" s="18">
        <f t="shared" si="5"/>
        <v>933.8</v>
      </c>
      <c r="M14" s="18">
        <f t="shared" si="6"/>
        <v>1089.5</v>
      </c>
      <c r="N14" s="18">
        <f t="shared" si="7"/>
        <v>1245.0999999999999</v>
      </c>
      <c r="O14" s="18">
        <f t="shared" si="8"/>
        <v>1400.8</v>
      </c>
      <c r="P14" s="18">
        <f t="shared" si="9"/>
        <v>1556.4</v>
      </c>
    </row>
    <row r="15" spans="1:16" hidden="1" x14ac:dyDescent="0.3">
      <c r="A15" s="22">
        <f>IF(Selbstdeklaration!$F$76=B15,F15/20*Selbstdeklaration!$F$77,0)</f>
        <v>0</v>
      </c>
      <c r="B15" s="16">
        <v>64000</v>
      </c>
      <c r="C15" s="18">
        <f t="shared" si="11"/>
        <v>103.1296</v>
      </c>
      <c r="D15" s="17">
        <f t="shared" si="12"/>
        <v>1.6114E-3</v>
      </c>
      <c r="F15" s="18">
        <f t="shared" si="10"/>
        <v>308.2704</v>
      </c>
      <c r="H15" s="18">
        <f t="shared" si="1"/>
        <v>308.3</v>
      </c>
      <c r="I15" s="18">
        <f t="shared" si="2"/>
        <v>462.4</v>
      </c>
      <c r="J15" s="18">
        <f t="shared" si="3"/>
        <v>616.5</v>
      </c>
      <c r="K15" s="18">
        <f t="shared" si="4"/>
        <v>770.7</v>
      </c>
      <c r="L15" s="18">
        <f t="shared" si="5"/>
        <v>924.8</v>
      </c>
      <c r="M15" s="18">
        <f t="shared" si="6"/>
        <v>1078.9000000000001</v>
      </c>
      <c r="N15" s="18">
        <f t="shared" si="7"/>
        <v>1233.0999999999999</v>
      </c>
      <c r="O15" s="18">
        <f t="shared" si="8"/>
        <v>1387.2</v>
      </c>
      <c r="P15" s="18">
        <f t="shared" si="9"/>
        <v>1541.4</v>
      </c>
    </row>
    <row r="16" spans="1:16" hidden="1" x14ac:dyDescent="0.3">
      <c r="A16" s="22">
        <f>IF(Selbstdeklaration!$F$76=B16,F16/20*Selbstdeklaration!$F$77,0)</f>
        <v>0</v>
      </c>
      <c r="B16" s="5">
        <v>64500</v>
      </c>
      <c r="C16" s="18">
        <f t="shared" si="11"/>
        <v>106.1772125</v>
      </c>
      <c r="D16" s="17">
        <f t="shared" si="12"/>
        <v>1.6461583333333334E-3</v>
      </c>
      <c r="F16" s="18">
        <f t="shared" si="10"/>
        <v>305.22278749999998</v>
      </c>
      <c r="H16" s="18">
        <f t="shared" si="1"/>
        <v>305.2</v>
      </c>
      <c r="I16" s="18">
        <f t="shared" si="2"/>
        <v>457.8</v>
      </c>
      <c r="J16" s="18">
        <f t="shared" si="3"/>
        <v>610.4</v>
      </c>
      <c r="K16" s="18">
        <f t="shared" si="4"/>
        <v>763.1</v>
      </c>
      <c r="L16" s="18">
        <f t="shared" si="5"/>
        <v>915.7</v>
      </c>
      <c r="M16" s="18">
        <f t="shared" si="6"/>
        <v>1068.3</v>
      </c>
      <c r="N16" s="18">
        <f t="shared" si="7"/>
        <v>1220.9000000000001</v>
      </c>
      <c r="O16" s="18">
        <f t="shared" si="8"/>
        <v>1373.5</v>
      </c>
      <c r="P16" s="18">
        <f t="shared" si="9"/>
        <v>1526.1</v>
      </c>
    </row>
    <row r="17" spans="1:16" x14ac:dyDescent="0.3">
      <c r="A17" s="22">
        <f>IF(Selbstdeklaration!$F$76=B17,F17/20*Selbstdeklaration!$F$77,0)</f>
        <v>0</v>
      </c>
      <c r="B17" s="5">
        <v>65000</v>
      </c>
      <c r="C17" s="18">
        <f t="shared" si="11"/>
        <v>109.25958333333334</v>
      </c>
      <c r="D17" s="17">
        <f t="shared" si="12"/>
        <v>1.6809166666666667E-3</v>
      </c>
      <c r="F17" s="18">
        <f t="shared" si="10"/>
        <v>302.14041666666662</v>
      </c>
      <c r="H17" s="18">
        <f t="shared" si="1"/>
        <v>302.10000000000002</v>
      </c>
      <c r="I17" s="18">
        <f t="shared" si="2"/>
        <v>453.2</v>
      </c>
      <c r="J17" s="18">
        <f t="shared" si="3"/>
        <v>604.29999999999995</v>
      </c>
      <c r="K17" s="18">
        <f t="shared" si="4"/>
        <v>755.4</v>
      </c>
      <c r="L17" s="18">
        <f t="shared" si="5"/>
        <v>906.4</v>
      </c>
      <c r="M17" s="18">
        <f t="shared" si="6"/>
        <v>1057.5</v>
      </c>
      <c r="N17" s="18">
        <f t="shared" si="7"/>
        <v>1208.5999999999999</v>
      </c>
      <c r="O17" s="18">
        <f t="shared" si="8"/>
        <v>1359.6</v>
      </c>
      <c r="P17" s="18">
        <f t="shared" si="9"/>
        <v>1510.7</v>
      </c>
    </row>
    <row r="18" spans="1:16" hidden="1" x14ac:dyDescent="0.3">
      <c r="A18" s="22">
        <f>IF(Selbstdeklaration!$F$76=B18,F18/20*Selbstdeklaration!$F$77,0)</f>
        <v>0</v>
      </c>
      <c r="B18" s="5">
        <v>65500</v>
      </c>
      <c r="C18" s="18">
        <f t="shared" si="11"/>
        <v>112.37671250000001</v>
      </c>
      <c r="D18" s="17">
        <f t="shared" si="12"/>
        <v>1.7156750000000001E-3</v>
      </c>
      <c r="F18" s="18">
        <f t="shared" si="10"/>
        <v>299.02328749999998</v>
      </c>
      <c r="H18" s="18">
        <f t="shared" si="1"/>
        <v>299</v>
      </c>
      <c r="I18" s="18">
        <f t="shared" si="2"/>
        <v>448.5</v>
      </c>
      <c r="J18" s="18">
        <f t="shared" si="3"/>
        <v>598</v>
      </c>
      <c r="K18" s="18">
        <f t="shared" si="4"/>
        <v>747.6</v>
      </c>
      <c r="L18" s="18">
        <f t="shared" si="5"/>
        <v>897.1</v>
      </c>
      <c r="M18" s="18">
        <f t="shared" si="6"/>
        <v>1046.5999999999999</v>
      </c>
      <c r="N18" s="18">
        <f t="shared" si="7"/>
        <v>1196.0999999999999</v>
      </c>
      <c r="O18" s="18">
        <f t="shared" si="8"/>
        <v>1345.6</v>
      </c>
      <c r="P18" s="18">
        <f t="shared" si="9"/>
        <v>1495.1</v>
      </c>
    </row>
    <row r="19" spans="1:16" hidden="1" x14ac:dyDescent="0.3">
      <c r="A19" s="22">
        <f>IF(Selbstdeklaration!$F$76=B19,F19/20*Selbstdeklaration!$F$77,0)</f>
        <v>0</v>
      </c>
      <c r="B19" s="16">
        <v>66000</v>
      </c>
      <c r="C19" s="18">
        <f t="shared" si="11"/>
        <v>115.5286</v>
      </c>
      <c r="D19" s="17">
        <f t="shared" si="12"/>
        <v>1.7504333333333334E-3</v>
      </c>
      <c r="F19" s="18">
        <f t="shared" si="10"/>
        <v>295.87139999999999</v>
      </c>
      <c r="H19" s="18">
        <f t="shared" si="1"/>
        <v>295.89999999999998</v>
      </c>
      <c r="I19" s="18">
        <f t="shared" si="2"/>
        <v>443.8</v>
      </c>
      <c r="J19" s="18">
        <f t="shared" si="3"/>
        <v>591.70000000000005</v>
      </c>
      <c r="K19" s="18">
        <f t="shared" si="4"/>
        <v>739.7</v>
      </c>
      <c r="L19" s="18">
        <f t="shared" si="5"/>
        <v>887.6</v>
      </c>
      <c r="M19" s="18">
        <f t="shared" si="6"/>
        <v>1035.5</v>
      </c>
      <c r="N19" s="18">
        <f t="shared" si="7"/>
        <v>1183.5</v>
      </c>
      <c r="O19" s="18">
        <f t="shared" si="8"/>
        <v>1331.4</v>
      </c>
      <c r="P19" s="18">
        <f t="shared" si="9"/>
        <v>1479.4</v>
      </c>
    </row>
    <row r="20" spans="1:16" hidden="1" x14ac:dyDescent="0.3">
      <c r="A20" s="22">
        <f>IF(Selbstdeklaration!$F$76=B20,F20/20*Selbstdeklaration!$F$77,0)</f>
        <v>0</v>
      </c>
      <c r="B20" s="5">
        <v>66500</v>
      </c>
      <c r="C20" s="18">
        <f t="shared" si="11"/>
        <v>118.71524583333334</v>
      </c>
      <c r="D20" s="17">
        <f t="shared" si="12"/>
        <v>1.7851916666666667E-3</v>
      </c>
      <c r="F20" s="18">
        <f t="shared" si="10"/>
        <v>292.68475416666661</v>
      </c>
      <c r="H20" s="18">
        <f t="shared" si="1"/>
        <v>292.7</v>
      </c>
      <c r="I20" s="18">
        <f t="shared" si="2"/>
        <v>439</v>
      </c>
      <c r="J20" s="18">
        <f t="shared" si="3"/>
        <v>585.4</v>
      </c>
      <c r="K20" s="18">
        <f t="shared" si="4"/>
        <v>731.7</v>
      </c>
      <c r="L20" s="18">
        <f t="shared" si="5"/>
        <v>878.1</v>
      </c>
      <c r="M20" s="18">
        <f t="shared" si="6"/>
        <v>1024.4000000000001</v>
      </c>
      <c r="N20" s="18">
        <f t="shared" si="7"/>
        <v>1170.7</v>
      </c>
      <c r="O20" s="18">
        <f t="shared" si="8"/>
        <v>1317.1</v>
      </c>
      <c r="P20" s="18">
        <f t="shared" si="9"/>
        <v>1463.4</v>
      </c>
    </row>
    <row r="21" spans="1:16" hidden="1" x14ac:dyDescent="0.3">
      <c r="A21" s="22">
        <f>IF(Selbstdeklaration!$F$76=B21,F21/20*Selbstdeklaration!$F$77,0)</f>
        <v>0</v>
      </c>
      <c r="B21" s="5">
        <v>67000</v>
      </c>
      <c r="C21" s="18">
        <f t="shared" si="11"/>
        <v>121.93665</v>
      </c>
      <c r="D21" s="17">
        <f t="shared" si="12"/>
        <v>1.8199500000000001E-3</v>
      </c>
      <c r="F21" s="18">
        <f t="shared" si="10"/>
        <v>289.46334999999999</v>
      </c>
      <c r="H21" s="18">
        <f t="shared" si="1"/>
        <v>289.5</v>
      </c>
      <c r="I21" s="18">
        <f t="shared" si="2"/>
        <v>434.2</v>
      </c>
      <c r="J21" s="18">
        <f t="shared" si="3"/>
        <v>578.9</v>
      </c>
      <c r="K21" s="18">
        <f t="shared" si="4"/>
        <v>723.7</v>
      </c>
      <c r="L21" s="18">
        <f t="shared" si="5"/>
        <v>868.4</v>
      </c>
      <c r="M21" s="18">
        <f t="shared" si="6"/>
        <v>1013.1</v>
      </c>
      <c r="N21" s="18">
        <f t="shared" si="7"/>
        <v>1157.9000000000001</v>
      </c>
      <c r="O21" s="18">
        <f t="shared" si="8"/>
        <v>1302.5999999999999</v>
      </c>
      <c r="P21" s="18">
        <f t="shared" si="9"/>
        <v>1447.3</v>
      </c>
    </row>
    <row r="22" spans="1:16" hidden="1" x14ac:dyDescent="0.3">
      <c r="A22" s="22">
        <f>IF(Selbstdeklaration!$F$76=B22,F22/20*Selbstdeklaration!$F$77,0)</f>
        <v>0</v>
      </c>
      <c r="B22" s="5">
        <v>67500</v>
      </c>
      <c r="C22" s="18">
        <f t="shared" si="11"/>
        <v>125.1928125</v>
      </c>
      <c r="D22" s="17">
        <f t="shared" si="12"/>
        <v>1.8547083333333334E-3</v>
      </c>
      <c r="F22" s="18">
        <f t="shared" si="10"/>
        <v>286.20718749999997</v>
      </c>
      <c r="H22" s="18">
        <f t="shared" si="1"/>
        <v>286.2</v>
      </c>
      <c r="I22" s="18">
        <f t="shared" si="2"/>
        <v>429.3</v>
      </c>
      <c r="J22" s="18">
        <f t="shared" si="3"/>
        <v>572.4</v>
      </c>
      <c r="K22" s="18">
        <f t="shared" si="4"/>
        <v>715.5</v>
      </c>
      <c r="L22" s="18">
        <f t="shared" si="5"/>
        <v>858.6</v>
      </c>
      <c r="M22" s="18">
        <f t="shared" si="6"/>
        <v>1001.7</v>
      </c>
      <c r="N22" s="18">
        <f t="shared" si="7"/>
        <v>1144.8</v>
      </c>
      <c r="O22" s="18">
        <f t="shared" si="8"/>
        <v>1287.9000000000001</v>
      </c>
      <c r="P22" s="18">
        <f t="shared" si="9"/>
        <v>1431</v>
      </c>
    </row>
    <row r="23" spans="1:16" hidden="1" x14ac:dyDescent="0.3">
      <c r="A23" s="22">
        <f>IF(Selbstdeklaration!$F$76=B23,F23/20*Selbstdeklaration!$F$77,0)</f>
        <v>0</v>
      </c>
      <c r="B23" s="5">
        <v>68000</v>
      </c>
      <c r="C23" s="18">
        <f t="shared" si="11"/>
        <v>128.48373333333333</v>
      </c>
      <c r="D23" s="17">
        <f t="shared" si="12"/>
        <v>1.8894666666666668E-3</v>
      </c>
      <c r="F23" s="18">
        <f t="shared" si="10"/>
        <v>282.91626666666662</v>
      </c>
      <c r="G23" s="18"/>
      <c r="H23" s="18">
        <f t="shared" si="1"/>
        <v>282.89999999999998</v>
      </c>
      <c r="I23" s="18">
        <f t="shared" si="2"/>
        <v>424.4</v>
      </c>
      <c r="J23" s="18">
        <f t="shared" si="3"/>
        <v>565.79999999999995</v>
      </c>
      <c r="K23" s="18">
        <f t="shared" si="4"/>
        <v>707.3</v>
      </c>
      <c r="L23" s="18">
        <f t="shared" si="5"/>
        <v>848.7</v>
      </c>
      <c r="M23" s="18">
        <f t="shared" si="6"/>
        <v>990.2</v>
      </c>
      <c r="N23" s="18">
        <f t="shared" si="7"/>
        <v>1131.7</v>
      </c>
      <c r="O23" s="18">
        <f t="shared" si="8"/>
        <v>1273.0999999999999</v>
      </c>
      <c r="P23" s="18">
        <f t="shared" si="9"/>
        <v>1414.6</v>
      </c>
    </row>
    <row r="24" spans="1:16" hidden="1" x14ac:dyDescent="0.3">
      <c r="A24" s="22">
        <f>IF(Selbstdeklaration!$F$76=B24,F24/20*Selbstdeklaration!$F$77,0)</f>
        <v>0</v>
      </c>
      <c r="B24" s="16">
        <v>68500</v>
      </c>
      <c r="C24" s="18">
        <f t="shared" si="11"/>
        <v>131.80941250000001</v>
      </c>
      <c r="D24" s="17">
        <f t="shared" si="12"/>
        <v>1.9242250000000001E-3</v>
      </c>
      <c r="F24" s="18">
        <f t="shared" si="10"/>
        <v>279.59058749999997</v>
      </c>
      <c r="G24" s="18"/>
      <c r="H24" s="18">
        <f t="shared" si="1"/>
        <v>279.60000000000002</v>
      </c>
      <c r="I24" s="18">
        <f t="shared" si="2"/>
        <v>419.4</v>
      </c>
      <c r="J24" s="18">
        <f t="shared" si="3"/>
        <v>559.20000000000005</v>
      </c>
      <c r="K24" s="18">
        <f t="shared" si="4"/>
        <v>699</v>
      </c>
      <c r="L24" s="18">
        <f t="shared" si="5"/>
        <v>838.8</v>
      </c>
      <c r="M24" s="18">
        <f t="shared" si="6"/>
        <v>978.6</v>
      </c>
      <c r="N24" s="18">
        <f t="shared" si="7"/>
        <v>1118.4000000000001</v>
      </c>
      <c r="O24" s="18">
        <f t="shared" si="8"/>
        <v>1258.2</v>
      </c>
      <c r="P24" s="18">
        <f t="shared" si="9"/>
        <v>1398</v>
      </c>
    </row>
    <row r="25" spans="1:16" hidden="1" x14ac:dyDescent="0.3">
      <c r="A25" s="22">
        <f>IF(Selbstdeklaration!$F$76=B25,F25/20*Selbstdeklaration!$F$77,0)</f>
        <v>0</v>
      </c>
      <c r="B25" s="5">
        <v>69000</v>
      </c>
      <c r="C25" s="18">
        <f t="shared" si="11"/>
        <v>135.16985</v>
      </c>
      <c r="D25" s="17">
        <f t="shared" si="12"/>
        <v>1.9589833333333332E-3</v>
      </c>
      <c r="F25" s="18">
        <f t="shared" si="10"/>
        <v>276.23014999999998</v>
      </c>
      <c r="G25" s="18"/>
      <c r="H25" s="18">
        <f t="shared" si="1"/>
        <v>276.2</v>
      </c>
      <c r="I25" s="18">
        <f t="shared" si="2"/>
        <v>414.3</v>
      </c>
      <c r="J25" s="18">
        <f t="shared" si="3"/>
        <v>552.5</v>
      </c>
      <c r="K25" s="18">
        <f t="shared" si="4"/>
        <v>690.6</v>
      </c>
      <c r="L25" s="18">
        <f t="shared" si="5"/>
        <v>828.7</v>
      </c>
      <c r="M25" s="18">
        <f t="shared" si="6"/>
        <v>966.8</v>
      </c>
      <c r="N25" s="18">
        <f t="shared" si="7"/>
        <v>1104.9000000000001</v>
      </c>
      <c r="O25" s="18">
        <f t="shared" si="8"/>
        <v>1243</v>
      </c>
      <c r="P25" s="18">
        <f t="shared" si="9"/>
        <v>1381.2</v>
      </c>
    </row>
    <row r="26" spans="1:16" hidden="1" x14ac:dyDescent="0.3">
      <c r="A26" s="22">
        <f>IF(Selbstdeklaration!$F$76=B26,F26/20*Selbstdeklaration!$F$77,0)</f>
        <v>0</v>
      </c>
      <c r="B26" s="5">
        <v>69500</v>
      </c>
      <c r="C26" s="18">
        <f t="shared" si="11"/>
        <v>138.56504583333333</v>
      </c>
      <c r="D26" s="17">
        <f t="shared" si="12"/>
        <v>1.9937416666666666E-3</v>
      </c>
      <c r="F26" s="18">
        <f t="shared" si="10"/>
        <v>272.83495416666665</v>
      </c>
      <c r="G26" s="18"/>
      <c r="H26" s="18">
        <f t="shared" si="1"/>
        <v>272.8</v>
      </c>
      <c r="I26" s="18">
        <f t="shared" si="2"/>
        <v>409.3</v>
      </c>
      <c r="J26" s="18">
        <f t="shared" si="3"/>
        <v>545.70000000000005</v>
      </c>
      <c r="K26" s="18">
        <f t="shared" si="4"/>
        <v>682.1</v>
      </c>
      <c r="L26" s="18">
        <f t="shared" si="5"/>
        <v>818.5</v>
      </c>
      <c r="M26" s="18">
        <f t="shared" si="6"/>
        <v>954.9</v>
      </c>
      <c r="N26" s="18">
        <f t="shared" si="7"/>
        <v>1091.3</v>
      </c>
      <c r="O26" s="18">
        <f t="shared" si="8"/>
        <v>1227.8</v>
      </c>
      <c r="P26" s="18">
        <f t="shared" si="9"/>
        <v>1364.2</v>
      </c>
    </row>
    <row r="27" spans="1:16" x14ac:dyDescent="0.3">
      <c r="A27" s="22">
        <f>IF(Selbstdeklaration!$F$76=B27,F27/20*Selbstdeklaration!$F$77,0)</f>
        <v>0</v>
      </c>
      <c r="B27" s="5">
        <v>70000</v>
      </c>
      <c r="C27" s="18">
        <f t="shared" si="11"/>
        <v>141.995</v>
      </c>
      <c r="D27" s="17">
        <f t="shared" si="12"/>
        <v>2.0284999999999999E-3</v>
      </c>
      <c r="F27" s="18">
        <f t="shared" si="10"/>
        <v>269.40499999999997</v>
      </c>
      <c r="H27" s="18">
        <f t="shared" si="1"/>
        <v>269.39999999999998</v>
      </c>
      <c r="I27" s="18">
        <f t="shared" si="2"/>
        <v>404.1</v>
      </c>
      <c r="J27" s="18">
        <f t="shared" si="3"/>
        <v>538.79999999999995</v>
      </c>
      <c r="K27" s="18">
        <f t="shared" si="4"/>
        <v>673.5</v>
      </c>
      <c r="L27" s="18">
        <f t="shared" si="5"/>
        <v>808.2</v>
      </c>
      <c r="M27" s="18">
        <f t="shared" si="6"/>
        <v>942.9</v>
      </c>
      <c r="N27" s="18">
        <f t="shared" si="7"/>
        <v>1077.5999999999999</v>
      </c>
      <c r="O27" s="18">
        <f t="shared" si="8"/>
        <v>1212.3</v>
      </c>
      <c r="P27" s="18">
        <f t="shared" si="9"/>
        <v>1347</v>
      </c>
    </row>
    <row r="28" spans="1:16" hidden="1" x14ac:dyDescent="0.3">
      <c r="A28" s="22">
        <f>IF(Selbstdeklaration!$F$76=B28,F28/20*Selbstdeklaration!$F$77,0)</f>
        <v>0</v>
      </c>
      <c r="B28" s="16">
        <v>70500</v>
      </c>
      <c r="C28" s="18">
        <f t="shared" si="11"/>
        <v>145.45971249999999</v>
      </c>
      <c r="D28" s="17">
        <f t="shared" si="12"/>
        <v>2.0632583333333333E-3</v>
      </c>
      <c r="F28" s="18">
        <f t="shared" si="10"/>
        <v>265.94028749999995</v>
      </c>
      <c r="G28" s="18"/>
      <c r="H28" s="18">
        <f t="shared" si="1"/>
        <v>265.89999999999998</v>
      </c>
      <c r="I28" s="18">
        <f t="shared" si="2"/>
        <v>398.9</v>
      </c>
      <c r="J28" s="18">
        <f t="shared" si="3"/>
        <v>531.9</v>
      </c>
      <c r="K28" s="18">
        <f t="shared" si="4"/>
        <v>664.9</v>
      </c>
      <c r="L28" s="18">
        <f t="shared" si="5"/>
        <v>797.8</v>
      </c>
      <c r="M28" s="18">
        <f t="shared" si="6"/>
        <v>930.8</v>
      </c>
      <c r="N28" s="18">
        <f t="shared" si="7"/>
        <v>1063.8</v>
      </c>
      <c r="O28" s="18">
        <f t="shared" si="8"/>
        <v>1196.7</v>
      </c>
      <c r="P28" s="18">
        <f t="shared" si="9"/>
        <v>1329.7</v>
      </c>
    </row>
    <row r="29" spans="1:16" hidden="1" x14ac:dyDescent="0.3">
      <c r="A29" s="22">
        <f>IF(Selbstdeklaration!$F$76=B29,F29/20*Selbstdeklaration!$F$77,0)</f>
        <v>0</v>
      </c>
      <c r="B29" s="5">
        <v>71000</v>
      </c>
      <c r="C29" s="18">
        <f t="shared" si="11"/>
        <v>148.95918333333333</v>
      </c>
      <c r="D29" s="17">
        <f t="shared" si="12"/>
        <v>2.0980166666666666E-3</v>
      </c>
      <c r="F29" s="18">
        <f t="shared" si="10"/>
        <v>262.44081666666665</v>
      </c>
      <c r="G29" s="18"/>
      <c r="H29" s="18">
        <f t="shared" si="1"/>
        <v>262.39999999999998</v>
      </c>
      <c r="I29" s="18">
        <f t="shared" si="2"/>
        <v>393.7</v>
      </c>
      <c r="J29" s="18">
        <f t="shared" si="3"/>
        <v>524.9</v>
      </c>
      <c r="K29" s="18">
        <f t="shared" si="4"/>
        <v>656.1</v>
      </c>
      <c r="L29" s="18">
        <f t="shared" si="5"/>
        <v>787.3</v>
      </c>
      <c r="M29" s="18">
        <f t="shared" si="6"/>
        <v>918.5</v>
      </c>
      <c r="N29" s="18">
        <f t="shared" si="7"/>
        <v>1049.8</v>
      </c>
      <c r="O29" s="18">
        <f t="shared" si="8"/>
        <v>1181</v>
      </c>
      <c r="P29" s="18">
        <f t="shared" si="9"/>
        <v>1312.2</v>
      </c>
    </row>
    <row r="30" spans="1:16" hidden="1" x14ac:dyDescent="0.3">
      <c r="A30" s="22">
        <f>IF(Selbstdeklaration!$F$76=B30,F30/20*Selbstdeklaration!$F$77,0)</f>
        <v>0</v>
      </c>
      <c r="B30" s="5">
        <v>71500</v>
      </c>
      <c r="C30" s="18">
        <f t="shared" si="11"/>
        <v>152.49341250000001</v>
      </c>
      <c r="D30" s="17">
        <f t="shared" si="12"/>
        <v>2.1327749999999999E-3</v>
      </c>
      <c r="F30" s="18">
        <f t="shared" si="10"/>
        <v>258.9065875</v>
      </c>
      <c r="G30" s="18"/>
      <c r="H30" s="18">
        <f t="shared" si="1"/>
        <v>258.89999999999998</v>
      </c>
      <c r="I30" s="18">
        <f t="shared" si="2"/>
        <v>388.4</v>
      </c>
      <c r="J30" s="18">
        <f t="shared" si="3"/>
        <v>517.79999999999995</v>
      </c>
      <c r="K30" s="18">
        <f t="shared" si="4"/>
        <v>647.29999999999995</v>
      </c>
      <c r="L30" s="18">
        <f t="shared" si="5"/>
        <v>776.7</v>
      </c>
      <c r="M30" s="18">
        <f t="shared" si="6"/>
        <v>906.2</v>
      </c>
      <c r="N30" s="18">
        <f t="shared" si="7"/>
        <v>1035.5999999999999</v>
      </c>
      <c r="O30" s="18">
        <f t="shared" si="8"/>
        <v>1165.0999999999999</v>
      </c>
      <c r="P30" s="18">
        <f t="shared" si="9"/>
        <v>1294.5</v>
      </c>
    </row>
    <row r="31" spans="1:16" hidden="1" x14ac:dyDescent="0.3">
      <c r="A31" s="22">
        <f>IF(Selbstdeklaration!$F$76=B31,F31/20*Selbstdeklaration!$F$77,0)</f>
        <v>0</v>
      </c>
      <c r="B31" s="5">
        <v>72000</v>
      </c>
      <c r="C31" s="18">
        <f t="shared" si="11"/>
        <v>156.0624</v>
      </c>
      <c r="D31" s="17">
        <f t="shared" si="12"/>
        <v>2.1675333333333333E-3</v>
      </c>
      <c r="F31" s="18">
        <f t="shared" si="10"/>
        <v>255.33759999999998</v>
      </c>
      <c r="G31" s="18"/>
      <c r="H31" s="18">
        <f t="shared" si="1"/>
        <v>255.3</v>
      </c>
      <c r="I31" s="18">
        <f t="shared" si="2"/>
        <v>383</v>
      </c>
      <c r="J31" s="18">
        <f t="shared" si="3"/>
        <v>510.7</v>
      </c>
      <c r="K31" s="18">
        <f t="shared" si="4"/>
        <v>638.29999999999995</v>
      </c>
      <c r="L31" s="18">
        <f t="shared" si="5"/>
        <v>766</v>
      </c>
      <c r="M31" s="18">
        <f t="shared" si="6"/>
        <v>893.7</v>
      </c>
      <c r="N31" s="18">
        <f t="shared" si="7"/>
        <v>1021.4</v>
      </c>
      <c r="O31" s="18">
        <f t="shared" si="8"/>
        <v>1149</v>
      </c>
      <c r="P31" s="18">
        <f t="shared" si="9"/>
        <v>1276.7</v>
      </c>
    </row>
    <row r="32" spans="1:16" hidden="1" x14ac:dyDescent="0.3">
      <c r="A32" s="22">
        <f>IF(Selbstdeklaration!$F$76=B32,F32/20*Selbstdeklaration!$F$77,0)</f>
        <v>0</v>
      </c>
      <c r="B32" s="16">
        <v>72500</v>
      </c>
      <c r="C32" s="18">
        <f t="shared" si="11"/>
        <v>159.66614583333333</v>
      </c>
      <c r="D32" s="17">
        <f t="shared" si="12"/>
        <v>2.2022916666666666E-3</v>
      </c>
      <c r="F32" s="18">
        <f t="shared" si="10"/>
        <v>251.73385416666665</v>
      </c>
      <c r="G32" s="18"/>
      <c r="H32" s="18">
        <f t="shared" si="1"/>
        <v>251.7</v>
      </c>
      <c r="I32" s="18">
        <f t="shared" si="2"/>
        <v>377.6</v>
      </c>
      <c r="J32" s="18">
        <f t="shared" si="3"/>
        <v>503.5</v>
      </c>
      <c r="K32" s="18">
        <f t="shared" si="4"/>
        <v>629.29999999999995</v>
      </c>
      <c r="L32" s="18">
        <f t="shared" si="5"/>
        <v>755.2</v>
      </c>
      <c r="M32" s="18">
        <f t="shared" si="6"/>
        <v>881.1</v>
      </c>
      <c r="N32" s="18">
        <f t="shared" si="7"/>
        <v>1006.9</v>
      </c>
      <c r="O32" s="18">
        <f t="shared" si="8"/>
        <v>1132.8</v>
      </c>
      <c r="P32" s="18">
        <f t="shared" si="9"/>
        <v>1258.7</v>
      </c>
    </row>
    <row r="33" spans="1:16" hidden="1" x14ac:dyDescent="0.3">
      <c r="A33" s="22">
        <f>IF(Selbstdeklaration!$F$76=B33,F33/20*Selbstdeklaration!$F$77,0)</f>
        <v>0</v>
      </c>
      <c r="B33" s="5">
        <v>73000</v>
      </c>
      <c r="C33" s="18">
        <f t="shared" si="11"/>
        <v>163.30465000000001</v>
      </c>
      <c r="D33" s="17">
        <f t="shared" si="12"/>
        <v>2.23705E-3</v>
      </c>
      <c r="F33" s="18">
        <f t="shared" si="10"/>
        <v>248.09534999999997</v>
      </c>
      <c r="G33" s="18"/>
      <c r="H33" s="18">
        <f t="shared" si="1"/>
        <v>248.1</v>
      </c>
      <c r="I33" s="18">
        <f t="shared" si="2"/>
        <v>372.1</v>
      </c>
      <c r="J33" s="18">
        <f t="shared" si="3"/>
        <v>496.2</v>
      </c>
      <c r="K33" s="18">
        <f t="shared" si="4"/>
        <v>620.20000000000005</v>
      </c>
      <c r="L33" s="18">
        <f t="shared" si="5"/>
        <v>744.3</v>
      </c>
      <c r="M33" s="18">
        <f t="shared" si="6"/>
        <v>868.3</v>
      </c>
      <c r="N33" s="18">
        <f t="shared" si="7"/>
        <v>992.4</v>
      </c>
      <c r="O33" s="18">
        <f t="shared" si="8"/>
        <v>1116.4000000000001</v>
      </c>
      <c r="P33" s="18">
        <f t="shared" si="9"/>
        <v>1240.5</v>
      </c>
    </row>
    <row r="34" spans="1:16" hidden="1" x14ac:dyDescent="0.3">
      <c r="A34" s="22">
        <f>IF(Selbstdeklaration!$F$76=B34,F34/20*Selbstdeklaration!$F$77,0)</f>
        <v>0</v>
      </c>
      <c r="B34" s="5">
        <v>73500</v>
      </c>
      <c r="C34" s="18">
        <f t="shared" si="11"/>
        <v>166.9779125</v>
      </c>
      <c r="D34" s="17">
        <f t="shared" si="12"/>
        <v>2.2718083333333333E-3</v>
      </c>
      <c r="F34" s="18">
        <f t="shared" si="10"/>
        <v>244.42208749999998</v>
      </c>
      <c r="G34" s="18"/>
      <c r="H34" s="18">
        <f t="shared" si="1"/>
        <v>244.4</v>
      </c>
      <c r="I34" s="18">
        <f t="shared" si="2"/>
        <v>366.6</v>
      </c>
      <c r="J34" s="18">
        <f t="shared" si="3"/>
        <v>488.8</v>
      </c>
      <c r="K34" s="18">
        <f t="shared" si="4"/>
        <v>611.1</v>
      </c>
      <c r="L34" s="18">
        <f t="shared" si="5"/>
        <v>733.3</v>
      </c>
      <c r="M34" s="18">
        <f t="shared" si="6"/>
        <v>855.5</v>
      </c>
      <c r="N34" s="18">
        <f t="shared" si="7"/>
        <v>977.7</v>
      </c>
      <c r="O34" s="18">
        <f t="shared" si="8"/>
        <v>1099.9000000000001</v>
      </c>
      <c r="P34" s="18">
        <f t="shared" si="9"/>
        <v>1222.0999999999999</v>
      </c>
    </row>
    <row r="35" spans="1:16" hidden="1" x14ac:dyDescent="0.3">
      <c r="A35" s="22">
        <f>IF(Selbstdeklaration!$F$76=B35,F35/20*Selbstdeklaration!$F$77,0)</f>
        <v>0</v>
      </c>
      <c r="B35" s="5">
        <v>74000</v>
      </c>
      <c r="C35" s="18">
        <f t="shared" si="11"/>
        <v>170.68593333333334</v>
      </c>
      <c r="D35" s="17">
        <f t="shared" si="12"/>
        <v>2.3065666666666667E-3</v>
      </c>
      <c r="F35" s="18">
        <f t="shared" si="10"/>
        <v>240.71406666666664</v>
      </c>
      <c r="G35" s="18"/>
      <c r="H35" s="18">
        <f t="shared" si="1"/>
        <v>240.7</v>
      </c>
      <c r="I35" s="18">
        <f t="shared" si="2"/>
        <v>361.1</v>
      </c>
      <c r="J35" s="18">
        <f t="shared" si="3"/>
        <v>481.4</v>
      </c>
      <c r="K35" s="18">
        <f t="shared" si="4"/>
        <v>601.79999999999995</v>
      </c>
      <c r="L35" s="18">
        <f t="shared" si="5"/>
        <v>722.1</v>
      </c>
      <c r="M35" s="18">
        <f t="shared" si="6"/>
        <v>842.5</v>
      </c>
      <c r="N35" s="18">
        <f t="shared" si="7"/>
        <v>962.9</v>
      </c>
      <c r="O35" s="18">
        <f t="shared" si="8"/>
        <v>1083.2</v>
      </c>
      <c r="P35" s="18">
        <f t="shared" si="9"/>
        <v>1203.5999999999999</v>
      </c>
    </row>
    <row r="36" spans="1:16" hidden="1" x14ac:dyDescent="0.3">
      <c r="A36" s="22">
        <f>IF(Selbstdeklaration!$F$76=B36,F36/20*Selbstdeklaration!$F$77,0)</f>
        <v>0</v>
      </c>
      <c r="B36" s="16">
        <v>74500</v>
      </c>
      <c r="C36" s="18">
        <f t="shared" si="11"/>
        <v>174.42871249999999</v>
      </c>
      <c r="D36" s="17">
        <f t="shared" si="12"/>
        <v>2.341325E-3</v>
      </c>
      <c r="F36" s="18">
        <f t="shared" si="10"/>
        <v>236.97128749999999</v>
      </c>
      <c r="G36" s="18"/>
      <c r="H36" s="18">
        <f t="shared" si="1"/>
        <v>237</v>
      </c>
      <c r="I36" s="18">
        <f t="shared" si="2"/>
        <v>355.5</v>
      </c>
      <c r="J36" s="18">
        <f t="shared" si="3"/>
        <v>473.9</v>
      </c>
      <c r="K36" s="18">
        <f t="shared" si="4"/>
        <v>592.4</v>
      </c>
      <c r="L36" s="18">
        <f t="shared" si="5"/>
        <v>710.9</v>
      </c>
      <c r="M36" s="18">
        <f t="shared" si="6"/>
        <v>829.4</v>
      </c>
      <c r="N36" s="18">
        <f t="shared" si="7"/>
        <v>947.9</v>
      </c>
      <c r="O36" s="18">
        <f t="shared" si="8"/>
        <v>1066.4000000000001</v>
      </c>
      <c r="P36" s="18">
        <f t="shared" si="9"/>
        <v>1184.9000000000001</v>
      </c>
    </row>
    <row r="37" spans="1:16" x14ac:dyDescent="0.3">
      <c r="A37" s="22">
        <f>IF(Selbstdeklaration!$F$76=B37,F37/20*Selbstdeklaration!$F$77,0)</f>
        <v>0</v>
      </c>
      <c r="B37" s="5">
        <v>75000</v>
      </c>
      <c r="C37" s="18">
        <f t="shared" si="11"/>
        <v>178.20625000000001</v>
      </c>
      <c r="D37" s="17">
        <f t="shared" si="12"/>
        <v>2.3760833333333333E-3</v>
      </c>
      <c r="F37" s="18">
        <f t="shared" si="10"/>
        <v>233.19374999999997</v>
      </c>
      <c r="G37" s="18"/>
      <c r="H37" s="18">
        <f t="shared" si="1"/>
        <v>233.2</v>
      </c>
      <c r="I37" s="18">
        <f t="shared" si="2"/>
        <v>349.8</v>
      </c>
      <c r="J37" s="18">
        <f t="shared" si="3"/>
        <v>466.4</v>
      </c>
      <c r="K37" s="18">
        <f t="shared" si="4"/>
        <v>583</v>
      </c>
      <c r="L37" s="18">
        <f t="shared" si="5"/>
        <v>699.6</v>
      </c>
      <c r="M37" s="18">
        <f t="shared" si="6"/>
        <v>816.2</v>
      </c>
      <c r="N37" s="18">
        <f t="shared" si="7"/>
        <v>932.8</v>
      </c>
      <c r="O37" s="18">
        <f t="shared" si="8"/>
        <v>1049.4000000000001</v>
      </c>
      <c r="P37" s="18">
        <f t="shared" si="9"/>
        <v>1166</v>
      </c>
    </row>
    <row r="38" spans="1:16" hidden="1" x14ac:dyDescent="0.3">
      <c r="A38" s="22">
        <f>IF(Selbstdeklaration!$F$76=B38,F38/20*Selbstdeklaration!$F$77,0)</f>
        <v>0</v>
      </c>
      <c r="B38" s="5">
        <v>75500</v>
      </c>
      <c r="C38" s="18">
        <f t="shared" si="11"/>
        <v>182.01854583333335</v>
      </c>
      <c r="D38" s="17">
        <f t="shared" si="12"/>
        <v>2.4108416666666667E-3</v>
      </c>
      <c r="F38" s="18">
        <f t="shared" si="10"/>
        <v>229.38145416666663</v>
      </c>
      <c r="G38" s="18"/>
      <c r="H38" s="18">
        <f t="shared" si="1"/>
        <v>229.4</v>
      </c>
      <c r="I38" s="18">
        <f t="shared" si="2"/>
        <v>344.1</v>
      </c>
      <c r="J38" s="18">
        <f t="shared" si="3"/>
        <v>458.8</v>
      </c>
      <c r="K38" s="18">
        <f t="shared" si="4"/>
        <v>573.5</v>
      </c>
      <c r="L38" s="18">
        <f t="shared" si="5"/>
        <v>688.1</v>
      </c>
      <c r="M38" s="18">
        <f t="shared" si="6"/>
        <v>802.8</v>
      </c>
      <c r="N38" s="18">
        <f t="shared" si="7"/>
        <v>917.5</v>
      </c>
      <c r="O38" s="18">
        <f t="shared" si="8"/>
        <v>1032.2</v>
      </c>
      <c r="P38" s="18">
        <f t="shared" si="9"/>
        <v>1146.9000000000001</v>
      </c>
    </row>
    <row r="39" spans="1:16" hidden="1" x14ac:dyDescent="0.3">
      <c r="A39" s="22">
        <f>IF(Selbstdeklaration!$F$76=B39,F39/20*Selbstdeklaration!$F$77,0)</f>
        <v>0</v>
      </c>
      <c r="B39" s="5">
        <v>76000</v>
      </c>
      <c r="C39" s="18">
        <f t="shared" si="11"/>
        <v>185.8656</v>
      </c>
      <c r="D39" s="17">
        <f t="shared" si="12"/>
        <v>2.4456E-3</v>
      </c>
      <c r="F39" s="18">
        <f t="shared" si="10"/>
        <v>225.53439999999998</v>
      </c>
      <c r="G39" s="18"/>
      <c r="H39" s="18">
        <f t="shared" si="1"/>
        <v>225.5</v>
      </c>
      <c r="I39" s="18">
        <f t="shared" si="2"/>
        <v>338.3</v>
      </c>
      <c r="J39" s="18">
        <f t="shared" si="3"/>
        <v>451.1</v>
      </c>
      <c r="K39" s="18">
        <f t="shared" si="4"/>
        <v>563.79999999999995</v>
      </c>
      <c r="L39" s="18">
        <f t="shared" si="5"/>
        <v>676.6</v>
      </c>
      <c r="M39" s="18">
        <f t="shared" si="6"/>
        <v>789.4</v>
      </c>
      <c r="N39" s="18">
        <f t="shared" si="7"/>
        <v>902.1</v>
      </c>
      <c r="O39" s="18">
        <f t="shared" si="8"/>
        <v>1014.9</v>
      </c>
      <c r="P39" s="18">
        <f t="shared" si="9"/>
        <v>1127.7</v>
      </c>
    </row>
    <row r="40" spans="1:16" hidden="1" x14ac:dyDescent="0.3">
      <c r="A40" s="22">
        <f>IF(Selbstdeklaration!$F$76=B40,F40/20*Selbstdeklaration!$F$77,0)</f>
        <v>0</v>
      </c>
      <c r="B40" s="16">
        <v>76500</v>
      </c>
      <c r="C40" s="18">
        <f t="shared" si="11"/>
        <v>189.7474125</v>
      </c>
      <c r="D40" s="17">
        <f t="shared" si="12"/>
        <v>2.4803583333333334E-3</v>
      </c>
      <c r="F40" s="18">
        <f t="shared" si="10"/>
        <v>221.65258749999998</v>
      </c>
      <c r="G40" s="18"/>
      <c r="H40" s="18">
        <f t="shared" si="1"/>
        <v>221.7</v>
      </c>
      <c r="I40" s="18">
        <f t="shared" si="2"/>
        <v>332.5</v>
      </c>
      <c r="J40" s="18">
        <f t="shared" si="3"/>
        <v>443.3</v>
      </c>
      <c r="K40" s="18">
        <f t="shared" si="4"/>
        <v>554.1</v>
      </c>
      <c r="L40" s="18">
        <f t="shared" si="5"/>
        <v>665</v>
      </c>
      <c r="M40" s="18">
        <f t="shared" si="6"/>
        <v>775.8</v>
      </c>
      <c r="N40" s="18">
        <f t="shared" si="7"/>
        <v>886.6</v>
      </c>
      <c r="O40" s="18">
        <f t="shared" si="8"/>
        <v>997.4</v>
      </c>
      <c r="P40" s="18">
        <f t="shared" si="9"/>
        <v>1108.3</v>
      </c>
    </row>
    <row r="41" spans="1:16" hidden="1" x14ac:dyDescent="0.3">
      <c r="A41" s="22">
        <f>IF(Selbstdeklaration!$F$76=B41,F41/20*Selbstdeklaration!$F$77,0)</f>
        <v>0</v>
      </c>
      <c r="B41" s="5">
        <v>77000</v>
      </c>
      <c r="C41" s="18">
        <f t="shared" si="11"/>
        <v>193.66398333333333</v>
      </c>
      <c r="D41" s="17">
        <f t="shared" si="12"/>
        <v>2.5151166666666667E-3</v>
      </c>
      <c r="F41" s="18">
        <f t="shared" si="10"/>
        <v>217.73601666666664</v>
      </c>
      <c r="G41" s="18"/>
      <c r="H41" s="18">
        <f t="shared" si="1"/>
        <v>217.7</v>
      </c>
      <c r="I41" s="18">
        <f t="shared" si="2"/>
        <v>326.60000000000002</v>
      </c>
      <c r="J41" s="18">
        <f t="shared" si="3"/>
        <v>435.5</v>
      </c>
      <c r="K41" s="18">
        <f t="shared" si="4"/>
        <v>544.29999999999995</v>
      </c>
      <c r="L41" s="18">
        <f t="shared" si="5"/>
        <v>653.20000000000005</v>
      </c>
      <c r="M41" s="18">
        <f t="shared" si="6"/>
        <v>762.1</v>
      </c>
      <c r="N41" s="18">
        <f t="shared" si="7"/>
        <v>870.9</v>
      </c>
      <c r="O41" s="18">
        <f t="shared" si="8"/>
        <v>979.8</v>
      </c>
      <c r="P41" s="18">
        <f t="shared" si="9"/>
        <v>1088.7</v>
      </c>
    </row>
    <row r="42" spans="1:16" hidden="1" x14ac:dyDescent="0.3">
      <c r="A42" s="22">
        <f>IF(Selbstdeklaration!$F$76=B42,F42/20*Selbstdeklaration!$F$77,0)</f>
        <v>0</v>
      </c>
      <c r="B42" s="5">
        <v>77500</v>
      </c>
      <c r="C42" s="18">
        <f t="shared" si="11"/>
        <v>197.61531250000002</v>
      </c>
      <c r="D42" s="17">
        <f t="shared" si="12"/>
        <v>2.5498750000000001E-3</v>
      </c>
      <c r="F42" s="18">
        <f t="shared" si="10"/>
        <v>213.78468749999996</v>
      </c>
      <c r="G42" s="18"/>
      <c r="H42" s="18">
        <f t="shared" si="1"/>
        <v>213.8</v>
      </c>
      <c r="I42" s="18">
        <f t="shared" si="2"/>
        <v>320.7</v>
      </c>
      <c r="J42" s="18">
        <f t="shared" si="3"/>
        <v>427.6</v>
      </c>
      <c r="K42" s="18">
        <f t="shared" si="4"/>
        <v>534.5</v>
      </c>
      <c r="L42" s="18">
        <f t="shared" si="5"/>
        <v>641.4</v>
      </c>
      <c r="M42" s="18">
        <f t="shared" si="6"/>
        <v>748.2</v>
      </c>
      <c r="N42" s="18">
        <f t="shared" si="7"/>
        <v>855.1</v>
      </c>
      <c r="O42" s="18">
        <f t="shared" si="8"/>
        <v>962</v>
      </c>
      <c r="P42" s="18">
        <f t="shared" si="9"/>
        <v>1068.9000000000001</v>
      </c>
    </row>
    <row r="43" spans="1:16" hidden="1" x14ac:dyDescent="0.3">
      <c r="A43" s="22">
        <f>IF(Selbstdeklaration!$F$76=B43,F43/20*Selbstdeklaration!$F$77,0)</f>
        <v>0</v>
      </c>
      <c r="B43" s="5">
        <v>78000</v>
      </c>
      <c r="C43" s="18">
        <f t="shared" si="11"/>
        <v>201.60140000000001</v>
      </c>
      <c r="D43" s="17">
        <f t="shared" si="12"/>
        <v>2.5846333333333334E-3</v>
      </c>
      <c r="F43" s="18">
        <f t="shared" si="10"/>
        <v>209.79859999999996</v>
      </c>
      <c r="G43" s="18"/>
      <c r="H43" s="18">
        <f t="shared" si="1"/>
        <v>209.8</v>
      </c>
      <c r="I43" s="18">
        <f t="shared" si="2"/>
        <v>314.7</v>
      </c>
      <c r="J43" s="18">
        <f t="shared" si="3"/>
        <v>419.6</v>
      </c>
      <c r="K43" s="18">
        <f t="shared" si="4"/>
        <v>524.5</v>
      </c>
      <c r="L43" s="18">
        <f t="shared" si="5"/>
        <v>629.4</v>
      </c>
      <c r="M43" s="18">
        <f t="shared" si="6"/>
        <v>734.3</v>
      </c>
      <c r="N43" s="18">
        <f t="shared" si="7"/>
        <v>839.2</v>
      </c>
      <c r="O43" s="18">
        <f t="shared" si="8"/>
        <v>944.1</v>
      </c>
      <c r="P43" s="18">
        <f t="shared" si="9"/>
        <v>1049</v>
      </c>
    </row>
    <row r="44" spans="1:16" hidden="1" x14ac:dyDescent="0.3">
      <c r="A44" s="22">
        <f>IF(Selbstdeklaration!$F$76=B44,F44/20*Selbstdeklaration!$F$77,0)</f>
        <v>0</v>
      </c>
      <c r="B44" s="5">
        <v>78500</v>
      </c>
      <c r="C44" s="18">
        <f t="shared" si="11"/>
        <v>205.62224583333335</v>
      </c>
      <c r="D44" s="17">
        <f t="shared" si="12"/>
        <v>2.6193916666666667E-3</v>
      </c>
      <c r="F44" s="18">
        <f t="shared" si="10"/>
        <v>205.77775416666663</v>
      </c>
      <c r="G44" s="18"/>
      <c r="H44" s="18">
        <f t="shared" si="1"/>
        <v>205.8</v>
      </c>
      <c r="I44" s="18">
        <f t="shared" si="2"/>
        <v>308.7</v>
      </c>
      <c r="J44" s="18">
        <f t="shared" si="3"/>
        <v>411.6</v>
      </c>
      <c r="K44" s="18">
        <f t="shared" si="4"/>
        <v>514.4</v>
      </c>
      <c r="L44" s="18">
        <f t="shared" si="5"/>
        <v>617.29999999999995</v>
      </c>
      <c r="M44" s="18">
        <f t="shared" si="6"/>
        <v>720.2</v>
      </c>
      <c r="N44" s="18">
        <f t="shared" si="7"/>
        <v>823.1</v>
      </c>
      <c r="O44" s="18">
        <f t="shared" si="8"/>
        <v>926</v>
      </c>
      <c r="P44" s="18">
        <f t="shared" si="9"/>
        <v>1028.9000000000001</v>
      </c>
    </row>
    <row r="45" spans="1:16" hidden="1" x14ac:dyDescent="0.3">
      <c r="A45" s="22">
        <f>IF(Selbstdeklaration!$F$76=B45,F45/20*Selbstdeklaration!$F$77,0)</f>
        <v>0</v>
      </c>
      <c r="B45" s="16">
        <v>79000</v>
      </c>
      <c r="C45" s="18">
        <f t="shared" si="11"/>
        <v>209.67785000000001</v>
      </c>
      <c r="D45" s="17">
        <f t="shared" si="12"/>
        <v>2.6541500000000001E-3</v>
      </c>
      <c r="F45" s="18">
        <f t="shared" si="10"/>
        <v>201.72214999999997</v>
      </c>
      <c r="G45" s="18"/>
      <c r="H45" s="18">
        <f t="shared" si="1"/>
        <v>201.7</v>
      </c>
      <c r="I45" s="18">
        <f t="shared" si="2"/>
        <v>302.60000000000002</v>
      </c>
      <c r="J45" s="18">
        <f t="shared" si="3"/>
        <v>403.4</v>
      </c>
      <c r="K45" s="18">
        <f t="shared" si="4"/>
        <v>504.3</v>
      </c>
      <c r="L45" s="18">
        <f t="shared" si="5"/>
        <v>605.20000000000005</v>
      </c>
      <c r="M45" s="18">
        <f t="shared" si="6"/>
        <v>706</v>
      </c>
      <c r="N45" s="18">
        <f t="shared" si="7"/>
        <v>806.9</v>
      </c>
      <c r="O45" s="18">
        <f t="shared" si="8"/>
        <v>907.7</v>
      </c>
      <c r="P45" s="18">
        <f t="shared" si="9"/>
        <v>1008.6</v>
      </c>
    </row>
    <row r="46" spans="1:16" hidden="1" x14ac:dyDescent="0.3">
      <c r="A46" s="22">
        <f>IF(Selbstdeklaration!$F$76=B46,F46/20*Selbstdeklaration!$F$77,0)</f>
        <v>0</v>
      </c>
      <c r="B46" s="5">
        <v>79500</v>
      </c>
      <c r="C46" s="18">
        <f t="shared" si="11"/>
        <v>213.7682125</v>
      </c>
      <c r="D46" s="17">
        <f t="shared" si="12"/>
        <v>2.6889083333333334E-3</v>
      </c>
      <c r="F46" s="18">
        <f t="shared" si="10"/>
        <v>197.63178749999997</v>
      </c>
      <c r="G46" s="18"/>
      <c r="H46" s="18">
        <f t="shared" si="1"/>
        <v>197.6</v>
      </c>
      <c r="I46" s="18">
        <f t="shared" si="2"/>
        <v>296.39999999999998</v>
      </c>
      <c r="J46" s="18">
        <f t="shared" si="3"/>
        <v>395.3</v>
      </c>
      <c r="K46" s="18">
        <f t="shared" si="4"/>
        <v>494.1</v>
      </c>
      <c r="L46" s="18">
        <f t="shared" si="5"/>
        <v>592.9</v>
      </c>
      <c r="M46" s="18">
        <f t="shared" si="6"/>
        <v>691.7</v>
      </c>
      <c r="N46" s="18">
        <f t="shared" si="7"/>
        <v>790.5</v>
      </c>
      <c r="O46" s="18">
        <f t="shared" si="8"/>
        <v>889.3</v>
      </c>
      <c r="P46" s="18">
        <f t="shared" si="9"/>
        <v>988.2</v>
      </c>
    </row>
    <row r="47" spans="1:16" x14ac:dyDescent="0.3">
      <c r="A47" s="22">
        <f>IF(Selbstdeklaration!$F$76=B47,F47/20*Selbstdeklaration!$F$77,0)</f>
        <v>0</v>
      </c>
      <c r="B47" s="5">
        <v>80000</v>
      </c>
      <c r="C47" s="18">
        <f t="shared" si="11"/>
        <v>217.89333333333335</v>
      </c>
      <c r="D47" s="17">
        <f t="shared" si="12"/>
        <v>2.7236666666666668E-3</v>
      </c>
      <c r="F47" s="18">
        <f t="shared" si="10"/>
        <v>193.50666666666663</v>
      </c>
      <c r="G47" s="18"/>
      <c r="H47" s="18">
        <f t="shared" si="1"/>
        <v>193.5</v>
      </c>
      <c r="I47" s="18">
        <f t="shared" si="2"/>
        <v>290.3</v>
      </c>
      <c r="J47" s="18">
        <f t="shared" si="3"/>
        <v>387</v>
      </c>
      <c r="K47" s="18">
        <f t="shared" si="4"/>
        <v>483.8</v>
      </c>
      <c r="L47" s="18">
        <f t="shared" si="5"/>
        <v>580.5</v>
      </c>
      <c r="M47" s="18">
        <f t="shared" si="6"/>
        <v>677.3</v>
      </c>
      <c r="N47" s="18">
        <f t="shared" si="7"/>
        <v>774</v>
      </c>
      <c r="O47" s="18">
        <f t="shared" si="8"/>
        <v>870.8</v>
      </c>
      <c r="P47" s="18">
        <f t="shared" si="9"/>
        <v>967.5</v>
      </c>
    </row>
    <row r="48" spans="1:16" hidden="1" x14ac:dyDescent="0.3">
      <c r="A48" s="22">
        <f>IF(Selbstdeklaration!$F$76=B48,F48/20*Selbstdeklaration!$F$77,0)</f>
        <v>0</v>
      </c>
      <c r="B48" s="5">
        <v>80500</v>
      </c>
      <c r="C48" s="18">
        <f t="shared" si="11"/>
        <v>222.0532125</v>
      </c>
      <c r="D48" s="17">
        <f t="shared" si="12"/>
        <v>2.7584250000000001E-3</v>
      </c>
      <c r="F48" s="18">
        <f t="shared" si="10"/>
        <v>189.34678749999998</v>
      </c>
      <c r="G48" s="18"/>
      <c r="H48" s="18">
        <f t="shared" si="1"/>
        <v>189.3</v>
      </c>
      <c r="I48" s="18">
        <f t="shared" si="2"/>
        <v>284</v>
      </c>
      <c r="J48" s="18">
        <f t="shared" si="3"/>
        <v>378.7</v>
      </c>
      <c r="K48" s="18">
        <f t="shared" si="4"/>
        <v>473.4</v>
      </c>
      <c r="L48" s="18">
        <f t="shared" si="5"/>
        <v>568</v>
      </c>
      <c r="M48" s="18">
        <f t="shared" si="6"/>
        <v>662.7</v>
      </c>
      <c r="N48" s="18">
        <f t="shared" si="7"/>
        <v>757.4</v>
      </c>
      <c r="O48" s="18">
        <f t="shared" si="8"/>
        <v>852.1</v>
      </c>
      <c r="P48" s="18">
        <f t="shared" si="9"/>
        <v>946.7</v>
      </c>
    </row>
    <row r="49" spans="1:16" hidden="1" x14ac:dyDescent="0.3">
      <c r="A49" s="22">
        <f>IF(Selbstdeklaration!$F$76=B49,F49/20*Selbstdeklaration!$F$77,0)</f>
        <v>0</v>
      </c>
      <c r="B49" s="16">
        <v>81000</v>
      </c>
      <c r="C49" s="18">
        <f t="shared" si="11"/>
        <v>226.24785</v>
      </c>
      <c r="D49" s="17">
        <f t="shared" si="12"/>
        <v>2.7931833333333335E-3</v>
      </c>
      <c r="F49" s="18">
        <f t="shared" si="10"/>
        <v>185.15214999999998</v>
      </c>
      <c r="G49" s="18"/>
      <c r="H49" s="18">
        <f t="shared" si="1"/>
        <v>185.2</v>
      </c>
      <c r="I49" s="18">
        <f t="shared" si="2"/>
        <v>277.7</v>
      </c>
      <c r="J49" s="18">
        <f t="shared" si="3"/>
        <v>370.3</v>
      </c>
      <c r="K49" s="18">
        <f t="shared" si="4"/>
        <v>462.9</v>
      </c>
      <c r="L49" s="18">
        <f t="shared" si="5"/>
        <v>555.5</v>
      </c>
      <c r="M49" s="18">
        <f t="shared" si="6"/>
        <v>648</v>
      </c>
      <c r="N49" s="18">
        <f t="shared" si="7"/>
        <v>740.6</v>
      </c>
      <c r="O49" s="18">
        <f t="shared" si="8"/>
        <v>833.2</v>
      </c>
      <c r="P49" s="18">
        <f t="shared" si="9"/>
        <v>925.8</v>
      </c>
    </row>
    <row r="50" spans="1:16" hidden="1" x14ac:dyDescent="0.3">
      <c r="A50" s="22">
        <f>IF(Selbstdeklaration!$F$76=B50,F50/20*Selbstdeklaration!$F$77,0)</f>
        <v>0</v>
      </c>
      <c r="B50" s="5">
        <v>81500</v>
      </c>
      <c r="C50" s="18">
        <f t="shared" si="11"/>
        <v>230.47724583333334</v>
      </c>
      <c r="D50" s="17">
        <f t="shared" si="12"/>
        <v>2.8279416666666668E-3</v>
      </c>
      <c r="F50" s="18">
        <f t="shared" si="10"/>
        <v>180.92275416666664</v>
      </c>
      <c r="G50" s="18"/>
      <c r="H50" s="18">
        <f t="shared" si="1"/>
        <v>180.9</v>
      </c>
      <c r="I50" s="18">
        <f t="shared" si="2"/>
        <v>271.39999999999998</v>
      </c>
      <c r="J50" s="18">
        <f t="shared" si="3"/>
        <v>361.8</v>
      </c>
      <c r="K50" s="18">
        <f t="shared" si="4"/>
        <v>452.3</v>
      </c>
      <c r="L50" s="18">
        <f t="shared" si="5"/>
        <v>542.79999999999995</v>
      </c>
      <c r="M50" s="18">
        <f t="shared" si="6"/>
        <v>633.20000000000005</v>
      </c>
      <c r="N50" s="18">
        <f t="shared" si="7"/>
        <v>723.7</v>
      </c>
      <c r="O50" s="18">
        <f t="shared" si="8"/>
        <v>814.2</v>
      </c>
      <c r="P50" s="18">
        <f t="shared" si="9"/>
        <v>904.6</v>
      </c>
    </row>
    <row r="51" spans="1:16" hidden="1" x14ac:dyDescent="0.3">
      <c r="A51" s="22">
        <f>IF(Selbstdeklaration!$F$76=B51,F51/20*Selbstdeklaration!$F$77,0)</f>
        <v>0</v>
      </c>
      <c r="B51" s="5">
        <v>82000</v>
      </c>
      <c r="C51" s="18">
        <f t="shared" si="11"/>
        <v>234.7414</v>
      </c>
      <c r="D51" s="17">
        <f t="shared" si="12"/>
        <v>2.8627000000000001E-3</v>
      </c>
      <c r="F51" s="18">
        <f t="shared" si="10"/>
        <v>176.65859999999998</v>
      </c>
      <c r="G51" s="18"/>
      <c r="H51" s="18">
        <f t="shared" si="1"/>
        <v>176.7</v>
      </c>
      <c r="I51" s="18">
        <f t="shared" si="2"/>
        <v>265</v>
      </c>
      <c r="J51" s="18">
        <f t="shared" si="3"/>
        <v>353.3</v>
      </c>
      <c r="K51" s="18">
        <f t="shared" si="4"/>
        <v>441.6</v>
      </c>
      <c r="L51" s="18">
        <f t="shared" si="5"/>
        <v>530</v>
      </c>
      <c r="M51" s="18">
        <f t="shared" si="6"/>
        <v>618.29999999999995</v>
      </c>
      <c r="N51" s="18">
        <f t="shared" si="7"/>
        <v>706.6</v>
      </c>
      <c r="O51" s="18">
        <f t="shared" si="8"/>
        <v>795</v>
      </c>
      <c r="P51" s="18">
        <f t="shared" si="9"/>
        <v>883.3</v>
      </c>
    </row>
    <row r="52" spans="1:16" hidden="1" x14ac:dyDescent="0.3">
      <c r="A52" s="22">
        <f>IF(Selbstdeklaration!$F$76=B52,F52/20*Selbstdeklaration!$F$77,0)</f>
        <v>0</v>
      </c>
      <c r="B52" s="5">
        <v>82500</v>
      </c>
      <c r="C52" s="18">
        <f t="shared" si="11"/>
        <v>239.0403125</v>
      </c>
      <c r="D52" s="17">
        <f t="shared" si="12"/>
        <v>2.8974583333333335E-3</v>
      </c>
      <c r="F52" s="18">
        <f t="shared" si="10"/>
        <v>172.35968749999998</v>
      </c>
      <c r="G52" s="18"/>
      <c r="H52" s="18">
        <f t="shared" si="1"/>
        <v>172.4</v>
      </c>
      <c r="I52" s="18">
        <f t="shared" si="2"/>
        <v>258.5</v>
      </c>
      <c r="J52" s="18">
        <f t="shared" si="3"/>
        <v>344.7</v>
      </c>
      <c r="K52" s="18">
        <f t="shared" si="4"/>
        <v>430.9</v>
      </c>
      <c r="L52" s="18">
        <f t="shared" si="5"/>
        <v>517.1</v>
      </c>
      <c r="M52" s="18">
        <f t="shared" si="6"/>
        <v>603.29999999999995</v>
      </c>
      <c r="N52" s="18">
        <f t="shared" si="7"/>
        <v>689.4</v>
      </c>
      <c r="O52" s="18">
        <f t="shared" si="8"/>
        <v>775.6</v>
      </c>
      <c r="P52" s="18">
        <f t="shared" si="9"/>
        <v>861.8</v>
      </c>
    </row>
    <row r="53" spans="1:16" hidden="1" x14ac:dyDescent="0.3">
      <c r="A53" s="22">
        <f>IF(Selbstdeklaration!$F$76=B53,F53/20*Selbstdeklaration!$F$77,0)</f>
        <v>0</v>
      </c>
      <c r="B53" s="16">
        <v>83000</v>
      </c>
      <c r="C53" s="18">
        <f t="shared" si="11"/>
        <v>243.37398333333334</v>
      </c>
      <c r="D53" s="17">
        <f t="shared" si="12"/>
        <v>2.9322166666666668E-3</v>
      </c>
      <c r="F53" s="18">
        <f t="shared" si="10"/>
        <v>168.02601666666664</v>
      </c>
      <c r="G53" s="18"/>
      <c r="H53" s="18">
        <f t="shared" si="1"/>
        <v>168</v>
      </c>
      <c r="I53" s="18">
        <f t="shared" si="2"/>
        <v>252</v>
      </c>
      <c r="J53" s="18">
        <f t="shared" si="3"/>
        <v>336.1</v>
      </c>
      <c r="K53" s="18">
        <f t="shared" si="4"/>
        <v>420.1</v>
      </c>
      <c r="L53" s="18">
        <f t="shared" si="5"/>
        <v>504.1</v>
      </c>
      <c r="M53" s="18">
        <f t="shared" si="6"/>
        <v>588.1</v>
      </c>
      <c r="N53" s="18">
        <f t="shared" si="7"/>
        <v>672.1</v>
      </c>
      <c r="O53" s="18">
        <f t="shared" si="8"/>
        <v>756.1</v>
      </c>
      <c r="P53" s="18">
        <f t="shared" si="9"/>
        <v>840.1</v>
      </c>
    </row>
    <row r="54" spans="1:16" hidden="1" x14ac:dyDescent="0.3">
      <c r="A54" s="22">
        <f>IF(Selbstdeklaration!$F$76=B54,F54/20*Selbstdeklaration!$F$77,0)</f>
        <v>0</v>
      </c>
      <c r="B54" s="5">
        <v>83500</v>
      </c>
      <c r="C54" s="18">
        <f t="shared" si="11"/>
        <v>247.7424125</v>
      </c>
      <c r="D54" s="17">
        <f t="shared" si="12"/>
        <v>2.9669750000000002E-3</v>
      </c>
      <c r="F54" s="18">
        <f t="shared" si="10"/>
        <v>163.65758749999998</v>
      </c>
      <c r="G54" s="18"/>
      <c r="H54" s="18">
        <f t="shared" si="1"/>
        <v>163.69999999999999</v>
      </c>
      <c r="I54" s="18">
        <f t="shared" si="2"/>
        <v>245.5</v>
      </c>
      <c r="J54" s="18">
        <f t="shared" si="3"/>
        <v>327.3</v>
      </c>
      <c r="K54" s="18">
        <f t="shared" si="4"/>
        <v>409.1</v>
      </c>
      <c r="L54" s="18">
        <f t="shared" si="5"/>
        <v>491</v>
      </c>
      <c r="M54" s="18">
        <f t="shared" si="6"/>
        <v>572.79999999999995</v>
      </c>
      <c r="N54" s="18">
        <f t="shared" si="7"/>
        <v>654.6</v>
      </c>
      <c r="O54" s="18">
        <f t="shared" si="8"/>
        <v>736.5</v>
      </c>
      <c r="P54" s="18">
        <f t="shared" si="9"/>
        <v>818.3</v>
      </c>
    </row>
    <row r="55" spans="1:16" hidden="1" x14ac:dyDescent="0.3">
      <c r="A55" s="22">
        <f>IF(Selbstdeklaration!$F$76=B55,F55/20*Selbstdeklaration!$F$77,0)</f>
        <v>0</v>
      </c>
      <c r="B55" s="5">
        <v>84000</v>
      </c>
      <c r="C55" s="18">
        <f t="shared" si="11"/>
        <v>252.1456</v>
      </c>
      <c r="D55" s="17">
        <f t="shared" si="12"/>
        <v>3.0017333333333335E-3</v>
      </c>
      <c r="F55" s="18">
        <f t="shared" si="10"/>
        <v>159.25439999999998</v>
      </c>
      <c r="G55" s="18"/>
      <c r="H55" s="18">
        <f t="shared" si="1"/>
        <v>159.30000000000001</v>
      </c>
      <c r="I55" s="18">
        <f t="shared" si="2"/>
        <v>238.9</v>
      </c>
      <c r="J55" s="18">
        <f t="shared" si="3"/>
        <v>318.5</v>
      </c>
      <c r="K55" s="18">
        <f t="shared" si="4"/>
        <v>398.1</v>
      </c>
      <c r="L55" s="18">
        <f t="shared" si="5"/>
        <v>477.8</v>
      </c>
      <c r="M55" s="18">
        <f t="shared" si="6"/>
        <v>557.4</v>
      </c>
      <c r="N55" s="18">
        <f t="shared" si="7"/>
        <v>637</v>
      </c>
      <c r="O55" s="18">
        <f t="shared" si="8"/>
        <v>716.6</v>
      </c>
      <c r="P55" s="18">
        <f t="shared" si="9"/>
        <v>796.3</v>
      </c>
    </row>
    <row r="56" spans="1:16" hidden="1" x14ac:dyDescent="0.3">
      <c r="A56" s="22">
        <f>IF(Selbstdeklaration!$F$76=B56,F56/20*Selbstdeklaration!$F$77,0)</f>
        <v>0</v>
      </c>
      <c r="B56" s="5">
        <v>84500</v>
      </c>
      <c r="C56" s="18">
        <f t="shared" si="11"/>
        <v>256.58354583333335</v>
      </c>
      <c r="D56" s="17">
        <f t="shared" si="12"/>
        <v>3.0364916666666669E-3</v>
      </c>
      <c r="F56" s="18">
        <f t="shared" si="10"/>
        <v>154.81645416666663</v>
      </c>
      <c r="G56" s="18"/>
      <c r="H56" s="18">
        <f t="shared" si="1"/>
        <v>154.80000000000001</v>
      </c>
      <c r="I56" s="18">
        <f t="shared" si="2"/>
        <v>232.2</v>
      </c>
      <c r="J56" s="18">
        <f t="shared" si="3"/>
        <v>309.60000000000002</v>
      </c>
      <c r="K56" s="18">
        <f t="shared" si="4"/>
        <v>387</v>
      </c>
      <c r="L56" s="18">
        <f t="shared" si="5"/>
        <v>464.4</v>
      </c>
      <c r="M56" s="18">
        <f t="shared" si="6"/>
        <v>541.9</v>
      </c>
      <c r="N56" s="18">
        <f t="shared" si="7"/>
        <v>619.29999999999995</v>
      </c>
      <c r="O56" s="18">
        <f t="shared" si="8"/>
        <v>696.7</v>
      </c>
      <c r="P56" s="18">
        <f t="shared" si="9"/>
        <v>774.1</v>
      </c>
    </row>
    <row r="57" spans="1:16" x14ac:dyDescent="0.3">
      <c r="A57" s="22">
        <f>IF(Selbstdeklaration!$F$76=B57,F57/20*Selbstdeklaration!$F$77,0)</f>
        <v>0</v>
      </c>
      <c r="B57" s="16">
        <v>85000</v>
      </c>
      <c r="C57" s="18">
        <f t="shared" si="11"/>
        <v>261.05625000000003</v>
      </c>
      <c r="D57" s="17">
        <f t="shared" si="12"/>
        <v>3.0712500000000002E-3</v>
      </c>
      <c r="F57" s="18">
        <f t="shared" si="10"/>
        <v>150.34374999999994</v>
      </c>
      <c r="G57" s="18"/>
      <c r="H57" s="18">
        <f t="shared" si="1"/>
        <v>150.30000000000001</v>
      </c>
      <c r="I57" s="18">
        <f t="shared" si="2"/>
        <v>225.5</v>
      </c>
      <c r="J57" s="18">
        <f t="shared" si="3"/>
        <v>300.7</v>
      </c>
      <c r="K57" s="18">
        <f t="shared" si="4"/>
        <v>375.9</v>
      </c>
      <c r="L57" s="18">
        <f t="shared" si="5"/>
        <v>451</v>
      </c>
      <c r="M57" s="18">
        <f t="shared" si="6"/>
        <v>526.20000000000005</v>
      </c>
      <c r="N57" s="18">
        <f t="shared" si="7"/>
        <v>601.4</v>
      </c>
      <c r="O57" s="18">
        <f t="shared" si="8"/>
        <v>676.5</v>
      </c>
      <c r="P57" s="18">
        <f t="shared" si="9"/>
        <v>751.7</v>
      </c>
    </row>
    <row r="58" spans="1:16" hidden="1" x14ac:dyDescent="0.3">
      <c r="A58" s="22">
        <f>IF(Selbstdeklaration!$F$76=B58,F58/20*Selbstdeklaration!$F$77,0)</f>
        <v>0</v>
      </c>
      <c r="B58" s="5">
        <v>85500</v>
      </c>
      <c r="C58" s="18">
        <f t="shared" si="11"/>
        <v>265.56371250000001</v>
      </c>
      <c r="D58" s="17">
        <f t="shared" si="12"/>
        <v>3.1060083333333335E-3</v>
      </c>
      <c r="F58" s="18">
        <f t="shared" si="10"/>
        <v>145.83628749999997</v>
      </c>
      <c r="G58" s="18"/>
      <c r="H58" s="18">
        <f t="shared" si="1"/>
        <v>145.80000000000001</v>
      </c>
      <c r="I58" s="18">
        <f t="shared" si="2"/>
        <v>218.8</v>
      </c>
      <c r="J58" s="18">
        <f t="shared" si="3"/>
        <v>291.7</v>
      </c>
      <c r="K58" s="18">
        <f t="shared" si="4"/>
        <v>364.6</v>
      </c>
      <c r="L58" s="18">
        <f t="shared" si="5"/>
        <v>437.5</v>
      </c>
      <c r="M58" s="18">
        <f t="shared" si="6"/>
        <v>510.4</v>
      </c>
      <c r="N58" s="18">
        <f t="shared" si="7"/>
        <v>583.29999999999995</v>
      </c>
      <c r="O58" s="18">
        <f t="shared" si="8"/>
        <v>656.3</v>
      </c>
      <c r="P58" s="18">
        <f t="shared" si="9"/>
        <v>729.2</v>
      </c>
    </row>
    <row r="59" spans="1:16" hidden="1" x14ac:dyDescent="0.3">
      <c r="A59" s="22">
        <f>IF(Selbstdeklaration!$F$76=B59,F59/20*Selbstdeklaration!$F$77,0)</f>
        <v>0</v>
      </c>
      <c r="B59" s="5">
        <v>86000</v>
      </c>
      <c r="C59" s="18">
        <f t="shared" si="11"/>
        <v>270.10593333333333</v>
      </c>
      <c r="D59" s="17">
        <f t="shared" si="12"/>
        <v>3.1407666666666669E-3</v>
      </c>
      <c r="F59" s="18">
        <f t="shared" si="10"/>
        <v>141.29406666666665</v>
      </c>
      <c r="G59" s="18"/>
      <c r="H59" s="18">
        <f t="shared" si="1"/>
        <v>141.30000000000001</v>
      </c>
      <c r="I59" s="18">
        <f t="shared" si="2"/>
        <v>211.9</v>
      </c>
      <c r="J59" s="18">
        <f t="shared" si="3"/>
        <v>282.60000000000002</v>
      </c>
      <c r="K59" s="18">
        <f t="shared" si="4"/>
        <v>353.2</v>
      </c>
      <c r="L59" s="18">
        <f t="shared" si="5"/>
        <v>423.9</v>
      </c>
      <c r="M59" s="18">
        <f t="shared" si="6"/>
        <v>494.5</v>
      </c>
      <c r="N59" s="18">
        <f t="shared" si="7"/>
        <v>565.20000000000005</v>
      </c>
      <c r="O59" s="18">
        <f t="shared" si="8"/>
        <v>635.79999999999995</v>
      </c>
      <c r="P59" s="18">
        <f t="shared" si="9"/>
        <v>706.5</v>
      </c>
    </row>
    <row r="60" spans="1:16" hidden="1" x14ac:dyDescent="0.3">
      <c r="A60" s="22">
        <f>IF(Selbstdeklaration!$F$76=B60,F60/20*Selbstdeklaration!$F$77,0)</f>
        <v>0</v>
      </c>
      <c r="B60" s="5">
        <v>86500</v>
      </c>
      <c r="C60" s="18">
        <f t="shared" si="11"/>
        <v>274.68291250000004</v>
      </c>
      <c r="D60" s="17">
        <f t="shared" si="12"/>
        <v>3.1755250000000002E-3</v>
      </c>
      <c r="F60" s="18">
        <f t="shared" si="10"/>
        <v>136.71708749999993</v>
      </c>
      <c r="G60" s="18"/>
      <c r="H60" s="18">
        <f t="shared" si="1"/>
        <v>136.69999999999999</v>
      </c>
      <c r="I60" s="18">
        <f t="shared" si="2"/>
        <v>205.1</v>
      </c>
      <c r="J60" s="18">
        <f t="shared" si="3"/>
        <v>273.39999999999998</v>
      </c>
      <c r="K60" s="18">
        <f t="shared" si="4"/>
        <v>341.8</v>
      </c>
      <c r="L60" s="18">
        <f t="shared" si="5"/>
        <v>410.2</v>
      </c>
      <c r="M60" s="18">
        <f t="shared" si="6"/>
        <v>478.5</v>
      </c>
      <c r="N60" s="18">
        <f t="shared" si="7"/>
        <v>546.9</v>
      </c>
      <c r="O60" s="18">
        <f t="shared" si="8"/>
        <v>615.20000000000005</v>
      </c>
      <c r="P60" s="18">
        <f t="shared" si="9"/>
        <v>683.6</v>
      </c>
    </row>
    <row r="61" spans="1:16" hidden="1" x14ac:dyDescent="0.3">
      <c r="A61" s="22">
        <f>IF(Selbstdeklaration!$F$76=B61,F61/20*Selbstdeklaration!$F$77,0)</f>
        <v>0</v>
      </c>
      <c r="B61" s="16">
        <v>87000</v>
      </c>
      <c r="C61" s="18">
        <f t="shared" si="11"/>
        <v>279.29465000000005</v>
      </c>
      <c r="D61" s="17">
        <f t="shared" si="12"/>
        <v>3.2102833333333336E-3</v>
      </c>
      <c r="F61" s="18">
        <f t="shared" si="10"/>
        <v>132.10534999999993</v>
      </c>
      <c r="G61" s="18"/>
      <c r="H61" s="18">
        <f t="shared" si="1"/>
        <v>132.1</v>
      </c>
      <c r="I61" s="18">
        <f t="shared" si="2"/>
        <v>198.2</v>
      </c>
      <c r="J61" s="18">
        <f t="shared" si="3"/>
        <v>264.2</v>
      </c>
      <c r="K61" s="18">
        <f t="shared" si="4"/>
        <v>330.3</v>
      </c>
      <c r="L61" s="18">
        <f t="shared" si="5"/>
        <v>396.3</v>
      </c>
      <c r="M61" s="18">
        <f t="shared" si="6"/>
        <v>462.4</v>
      </c>
      <c r="N61" s="18">
        <f t="shared" si="7"/>
        <v>528.4</v>
      </c>
      <c r="O61" s="18">
        <f t="shared" si="8"/>
        <v>594.5</v>
      </c>
      <c r="P61" s="18">
        <f t="shared" si="9"/>
        <v>660.5</v>
      </c>
    </row>
    <row r="62" spans="1:16" hidden="1" x14ac:dyDescent="0.3">
      <c r="A62" s="22">
        <f>IF(Selbstdeklaration!$F$76=B62,F62/20*Selbstdeklaration!$F$77,0)</f>
        <v>0</v>
      </c>
      <c r="B62" s="5">
        <v>87500</v>
      </c>
      <c r="C62" s="18">
        <f t="shared" si="11"/>
        <v>283.94114583333334</v>
      </c>
      <c r="D62" s="17">
        <f t="shared" si="12"/>
        <v>3.2450416666666669E-3</v>
      </c>
      <c r="F62" s="18">
        <f t="shared" si="10"/>
        <v>127.45885416666664</v>
      </c>
      <c r="G62" s="18"/>
      <c r="H62" s="18">
        <f t="shared" si="1"/>
        <v>127.5</v>
      </c>
      <c r="I62" s="18">
        <f t="shared" si="2"/>
        <v>191.2</v>
      </c>
      <c r="J62" s="18">
        <f t="shared" si="3"/>
        <v>254.9</v>
      </c>
      <c r="K62" s="18">
        <f t="shared" si="4"/>
        <v>318.60000000000002</v>
      </c>
      <c r="L62" s="18">
        <f t="shared" si="5"/>
        <v>382.4</v>
      </c>
      <c r="M62" s="18">
        <f t="shared" si="6"/>
        <v>446.1</v>
      </c>
      <c r="N62" s="18">
        <f t="shared" si="7"/>
        <v>509.8</v>
      </c>
      <c r="O62" s="18">
        <f t="shared" si="8"/>
        <v>573.6</v>
      </c>
      <c r="P62" s="18">
        <f t="shared" si="9"/>
        <v>637.29999999999995</v>
      </c>
    </row>
    <row r="63" spans="1:16" hidden="1" x14ac:dyDescent="0.3">
      <c r="A63" s="22">
        <f>IF(Selbstdeklaration!$F$76=B63,F63/20*Selbstdeklaration!$F$77,0)</f>
        <v>0</v>
      </c>
      <c r="B63" s="5">
        <v>88000</v>
      </c>
      <c r="C63" s="18">
        <f t="shared" si="11"/>
        <v>288.62240000000003</v>
      </c>
      <c r="D63" s="17">
        <f t="shared" si="12"/>
        <v>3.2798000000000002E-3</v>
      </c>
      <c r="F63" s="18">
        <f t="shared" si="10"/>
        <v>122.77759999999995</v>
      </c>
      <c r="G63" s="18"/>
      <c r="H63" s="18">
        <f t="shared" si="1"/>
        <v>122.8</v>
      </c>
      <c r="I63" s="18">
        <f t="shared" si="2"/>
        <v>184.2</v>
      </c>
      <c r="J63" s="18">
        <f t="shared" si="3"/>
        <v>245.6</v>
      </c>
      <c r="K63" s="18">
        <f t="shared" si="4"/>
        <v>306.89999999999998</v>
      </c>
      <c r="L63" s="18">
        <f t="shared" si="5"/>
        <v>368.3</v>
      </c>
      <c r="M63" s="18">
        <f t="shared" si="6"/>
        <v>429.7</v>
      </c>
      <c r="N63" s="18">
        <f t="shared" si="7"/>
        <v>491.1</v>
      </c>
      <c r="O63" s="18">
        <f t="shared" si="8"/>
        <v>552.5</v>
      </c>
      <c r="P63" s="18">
        <f t="shared" si="9"/>
        <v>613.9</v>
      </c>
    </row>
    <row r="64" spans="1:16" hidden="1" x14ac:dyDescent="0.3">
      <c r="A64" s="22">
        <f>IF(Selbstdeklaration!$F$76=B64,F64/20*Selbstdeklaration!$F$77,0)</f>
        <v>0</v>
      </c>
      <c r="B64" s="5">
        <v>88500</v>
      </c>
      <c r="C64" s="18">
        <f t="shared" si="11"/>
        <v>293.3384125</v>
      </c>
      <c r="D64" s="17">
        <f t="shared" si="12"/>
        <v>3.3145583333333336E-3</v>
      </c>
      <c r="F64" s="18">
        <f t="shared" si="10"/>
        <v>118.06158749999997</v>
      </c>
      <c r="G64" s="18"/>
      <c r="H64" s="18">
        <f t="shared" si="1"/>
        <v>118.1</v>
      </c>
      <c r="I64" s="18">
        <f t="shared" si="2"/>
        <v>177.1</v>
      </c>
      <c r="J64" s="18">
        <f t="shared" si="3"/>
        <v>236.1</v>
      </c>
      <c r="K64" s="18">
        <f t="shared" si="4"/>
        <v>295.2</v>
      </c>
      <c r="L64" s="18">
        <f t="shared" si="5"/>
        <v>354.2</v>
      </c>
      <c r="M64" s="18">
        <f t="shared" si="6"/>
        <v>413.2</v>
      </c>
      <c r="N64" s="18">
        <f t="shared" si="7"/>
        <v>472.2</v>
      </c>
      <c r="O64" s="18">
        <f t="shared" si="8"/>
        <v>531.29999999999995</v>
      </c>
      <c r="P64" s="18">
        <f t="shared" si="9"/>
        <v>590.29999999999995</v>
      </c>
    </row>
    <row r="65" spans="1:16" hidden="1" x14ac:dyDescent="0.3">
      <c r="A65" s="22">
        <f>IF(Selbstdeklaration!$F$76=B65,F65/20*Selbstdeklaration!$F$77,0)</f>
        <v>0</v>
      </c>
      <c r="B65" s="5">
        <v>89000</v>
      </c>
      <c r="C65" s="18">
        <f t="shared" si="11"/>
        <v>298.08918333333338</v>
      </c>
      <c r="D65" s="17">
        <f t="shared" si="12"/>
        <v>3.3493166666666669E-3</v>
      </c>
      <c r="F65" s="18">
        <f t="shared" si="10"/>
        <v>113.3108166666666</v>
      </c>
      <c r="G65" s="18"/>
      <c r="H65" s="18">
        <f t="shared" si="1"/>
        <v>113.3</v>
      </c>
      <c r="I65" s="18">
        <f t="shared" si="2"/>
        <v>170</v>
      </c>
      <c r="J65" s="18">
        <f t="shared" si="3"/>
        <v>226.6</v>
      </c>
      <c r="K65" s="18">
        <f t="shared" si="4"/>
        <v>283.3</v>
      </c>
      <c r="L65" s="18">
        <f t="shared" si="5"/>
        <v>339.9</v>
      </c>
      <c r="M65" s="18">
        <f t="shared" si="6"/>
        <v>396.6</v>
      </c>
      <c r="N65" s="18">
        <f t="shared" si="7"/>
        <v>453.2</v>
      </c>
      <c r="O65" s="18">
        <f t="shared" si="8"/>
        <v>509.9</v>
      </c>
      <c r="P65" s="18">
        <f t="shared" si="9"/>
        <v>566.6</v>
      </c>
    </row>
    <row r="66" spans="1:16" hidden="1" x14ac:dyDescent="0.3">
      <c r="A66" s="22">
        <f>IF(Selbstdeklaration!$F$76=B66,F66/20*Selbstdeklaration!$F$77,0)</f>
        <v>0</v>
      </c>
      <c r="B66" s="16">
        <v>89500</v>
      </c>
      <c r="C66" s="18">
        <f t="shared" si="11"/>
        <v>302.87471250000004</v>
      </c>
      <c r="D66" s="17">
        <f t="shared" si="12"/>
        <v>3.3840750000000003E-3</v>
      </c>
      <c r="F66" s="18">
        <f t="shared" si="10"/>
        <v>108.52528749999993</v>
      </c>
      <c r="G66" s="18"/>
      <c r="H66" s="18">
        <f t="shared" si="1"/>
        <v>108.5</v>
      </c>
      <c r="I66" s="18">
        <f t="shared" si="2"/>
        <v>162.80000000000001</v>
      </c>
      <c r="J66" s="18">
        <f t="shared" si="3"/>
        <v>217.1</v>
      </c>
      <c r="K66" s="18">
        <f t="shared" si="4"/>
        <v>271.3</v>
      </c>
      <c r="L66" s="18">
        <f t="shared" si="5"/>
        <v>325.60000000000002</v>
      </c>
      <c r="M66" s="18">
        <f t="shared" si="6"/>
        <v>379.8</v>
      </c>
      <c r="N66" s="18">
        <f t="shared" si="7"/>
        <v>434.1</v>
      </c>
      <c r="O66" s="18">
        <f t="shared" si="8"/>
        <v>488.4</v>
      </c>
      <c r="P66" s="18">
        <f t="shared" si="9"/>
        <v>542.6</v>
      </c>
    </row>
    <row r="67" spans="1:16" x14ac:dyDescent="0.3">
      <c r="A67" s="22">
        <f>IF(Selbstdeklaration!$F$76=B67,F67/20*Selbstdeklaration!$F$77,0)</f>
        <v>0</v>
      </c>
      <c r="B67" s="5">
        <v>90000</v>
      </c>
      <c r="C67" s="18">
        <f t="shared" si="11"/>
        <v>307.69500000000005</v>
      </c>
      <c r="D67" s="17">
        <f t="shared" si="12"/>
        <v>3.4188333333333336E-3</v>
      </c>
      <c r="F67" s="18">
        <f t="shared" si="10"/>
        <v>103.70499999999993</v>
      </c>
      <c r="G67" s="18"/>
      <c r="H67" s="18">
        <f t="shared" si="1"/>
        <v>103.7</v>
      </c>
      <c r="I67" s="18">
        <f t="shared" si="2"/>
        <v>155.6</v>
      </c>
      <c r="J67" s="18">
        <f t="shared" si="3"/>
        <v>207.4</v>
      </c>
      <c r="K67" s="18">
        <f t="shared" si="4"/>
        <v>259.3</v>
      </c>
      <c r="L67" s="18">
        <f t="shared" si="5"/>
        <v>311.10000000000002</v>
      </c>
      <c r="M67" s="18">
        <f t="shared" si="6"/>
        <v>363</v>
      </c>
      <c r="N67" s="18">
        <f t="shared" si="7"/>
        <v>414.8</v>
      </c>
      <c r="O67" s="18">
        <f t="shared" si="8"/>
        <v>466.7</v>
      </c>
      <c r="P67" s="18">
        <f t="shared" si="9"/>
        <v>518.5</v>
      </c>
    </row>
    <row r="68" spans="1:16" hidden="1" x14ac:dyDescent="0.3">
      <c r="A68" s="22">
        <f>IF(Selbstdeklaration!$F$76=B68,F68/20*Selbstdeklaration!$F$77,0)</f>
        <v>0</v>
      </c>
      <c r="B68" s="5">
        <v>90500</v>
      </c>
      <c r="C68" s="18">
        <f t="shared" si="11"/>
        <v>312.55004583333334</v>
      </c>
      <c r="D68" s="17">
        <f t="shared" si="12"/>
        <v>3.453591666666667E-3</v>
      </c>
      <c r="F68" s="18">
        <f t="shared" si="10"/>
        <v>98.849954166666635</v>
      </c>
      <c r="G68" s="18"/>
      <c r="H68" s="18">
        <f t="shared" si="1"/>
        <v>98.8</v>
      </c>
      <c r="I68" s="18">
        <f t="shared" si="2"/>
        <v>148.30000000000001</v>
      </c>
      <c r="J68" s="18">
        <f t="shared" si="3"/>
        <v>197.7</v>
      </c>
      <c r="K68" s="18">
        <f t="shared" si="4"/>
        <v>247.1</v>
      </c>
      <c r="L68" s="18">
        <f t="shared" si="5"/>
        <v>296.5</v>
      </c>
      <c r="M68" s="18">
        <f t="shared" si="6"/>
        <v>346</v>
      </c>
      <c r="N68" s="18">
        <f t="shared" si="7"/>
        <v>395.4</v>
      </c>
      <c r="O68" s="18">
        <f t="shared" si="8"/>
        <v>444.8</v>
      </c>
      <c r="P68" s="18">
        <f t="shared" si="9"/>
        <v>494.2</v>
      </c>
    </row>
    <row r="69" spans="1:16" s="6" customFormat="1" hidden="1" x14ac:dyDescent="0.3">
      <c r="A69" s="22">
        <f>IF(Selbstdeklaration!$F$76=B69,F69/20*Selbstdeklaration!$F$77,0)</f>
        <v>0</v>
      </c>
      <c r="B69" s="5">
        <v>91000</v>
      </c>
      <c r="C69" s="18">
        <f t="shared" si="11"/>
        <v>317.43985000000004</v>
      </c>
      <c r="D69" s="17">
        <f t="shared" si="12"/>
        <v>3.4883500000000003E-3</v>
      </c>
      <c r="F69" s="18">
        <f t="shared" si="10"/>
        <v>93.960149999999942</v>
      </c>
      <c r="G69" s="18"/>
      <c r="H69" s="18">
        <f t="shared" si="1"/>
        <v>94</v>
      </c>
      <c r="I69" s="18">
        <f t="shared" si="2"/>
        <v>140.9</v>
      </c>
      <c r="J69" s="18">
        <f t="shared" si="3"/>
        <v>187.9</v>
      </c>
      <c r="K69" s="18">
        <f t="shared" si="4"/>
        <v>234.9</v>
      </c>
      <c r="L69" s="18">
        <f t="shared" si="5"/>
        <v>281.89999999999998</v>
      </c>
      <c r="M69" s="18">
        <f t="shared" si="6"/>
        <v>328.9</v>
      </c>
      <c r="N69" s="18">
        <f t="shared" si="7"/>
        <v>375.8</v>
      </c>
      <c r="O69" s="18">
        <f t="shared" si="8"/>
        <v>422.8</v>
      </c>
      <c r="P69" s="18">
        <f t="shared" si="9"/>
        <v>469.8</v>
      </c>
    </row>
    <row r="70" spans="1:16" s="6" customFormat="1" hidden="1" x14ac:dyDescent="0.3">
      <c r="A70" s="22">
        <f>IF(Selbstdeklaration!$F$76=B70,F70/20*Selbstdeklaration!$F$77,0)</f>
        <v>0</v>
      </c>
      <c r="B70" s="16">
        <v>91500</v>
      </c>
      <c r="C70" s="18">
        <f t="shared" si="11"/>
        <v>322.36441250000001</v>
      </c>
      <c r="D70" s="17">
        <f t="shared" si="12"/>
        <v>3.5231083333333336E-3</v>
      </c>
      <c r="F70" s="18">
        <f t="shared" si="10"/>
        <v>89.035587499999963</v>
      </c>
      <c r="G70" s="18"/>
      <c r="H70" s="18">
        <f t="shared" si="1"/>
        <v>89</v>
      </c>
      <c r="I70" s="18">
        <f t="shared" si="2"/>
        <v>133.6</v>
      </c>
      <c r="J70" s="18">
        <f t="shared" si="3"/>
        <v>178.1</v>
      </c>
      <c r="K70" s="18">
        <f t="shared" si="4"/>
        <v>222.6</v>
      </c>
      <c r="L70" s="18">
        <f t="shared" si="5"/>
        <v>267.10000000000002</v>
      </c>
      <c r="M70" s="18">
        <f t="shared" si="6"/>
        <v>311.60000000000002</v>
      </c>
      <c r="N70" s="18">
        <f t="shared" si="7"/>
        <v>356.1</v>
      </c>
      <c r="O70" s="18">
        <f t="shared" si="8"/>
        <v>400.7</v>
      </c>
      <c r="P70" s="18">
        <f t="shared" si="9"/>
        <v>445.2</v>
      </c>
    </row>
    <row r="71" spans="1:16" s="6" customFormat="1" hidden="1" x14ac:dyDescent="0.3">
      <c r="A71" s="22">
        <f>IF(Selbstdeklaration!$F$76=B71,F71/20*Selbstdeklaration!$F$77,0)</f>
        <v>0</v>
      </c>
      <c r="B71" s="5">
        <v>92000</v>
      </c>
      <c r="C71" s="18">
        <f t="shared" si="11"/>
        <v>327.32373333333334</v>
      </c>
      <c r="D71" s="17">
        <f t="shared" si="12"/>
        <v>3.557866666666667E-3</v>
      </c>
      <c r="F71" s="18">
        <f t="shared" si="10"/>
        <v>84.076266666666641</v>
      </c>
      <c r="G71" s="18"/>
      <c r="H71" s="18">
        <f t="shared" ref="H71:H134" si="13">ROUND($F$4-C71,1)</f>
        <v>84.1</v>
      </c>
      <c r="I71" s="18">
        <f t="shared" ref="I71:I134" si="14">ROUND($F$4*1.5-C71*1.5,1)</f>
        <v>126.1</v>
      </c>
      <c r="J71" s="18">
        <f t="shared" ref="J71:J134" si="15">ROUND($F$4*2-C71*2,1)</f>
        <v>168.2</v>
      </c>
      <c r="K71" s="18">
        <f t="shared" ref="K71:K134" si="16">ROUND($F$4*2.5-C71*2.5,1)</f>
        <v>210.2</v>
      </c>
      <c r="L71" s="18">
        <f t="shared" ref="L71:L134" si="17">ROUND($F$4*3-C71*3,1)</f>
        <v>252.2</v>
      </c>
      <c r="M71" s="18">
        <f t="shared" ref="M71:M134" si="18">ROUND($F$4*3.5-C71*3.5,1)</f>
        <v>294.3</v>
      </c>
      <c r="N71" s="18">
        <f t="shared" ref="N71:N134" si="19">ROUND($F$4*4-C71*4,1)</f>
        <v>336.3</v>
      </c>
      <c r="O71" s="18">
        <f t="shared" ref="O71:O134" si="20">ROUND($F$4*4.5-C71*4.5,1)</f>
        <v>378.3</v>
      </c>
      <c r="P71" s="18">
        <f t="shared" ref="P71:P134" si="21">ROUND($F$4*5-C71*5,1)</f>
        <v>420.4</v>
      </c>
    </row>
    <row r="72" spans="1:16" s="6" customFormat="1" hidden="1" x14ac:dyDescent="0.3">
      <c r="A72" s="22">
        <f>IF(Selbstdeklaration!$F$76=B72,F72/20*Selbstdeklaration!$F$77,0)</f>
        <v>0</v>
      </c>
      <c r="B72" s="5">
        <v>92500</v>
      </c>
      <c r="C72" s="18">
        <f t="shared" si="11"/>
        <v>332.31781250000006</v>
      </c>
      <c r="D72" s="17">
        <f t="shared" si="12"/>
        <v>3.5926250000000003E-3</v>
      </c>
      <c r="F72" s="18">
        <f t="shared" ref="F72:F87" si="22">+$C$87-C72</f>
        <v>79.082187499999918</v>
      </c>
      <c r="G72" s="18"/>
      <c r="H72" s="18">
        <f t="shared" si="13"/>
        <v>79.099999999999994</v>
      </c>
      <c r="I72" s="18">
        <f t="shared" si="14"/>
        <v>118.6</v>
      </c>
      <c r="J72" s="18">
        <f t="shared" si="15"/>
        <v>158.19999999999999</v>
      </c>
      <c r="K72" s="18">
        <f t="shared" si="16"/>
        <v>197.7</v>
      </c>
      <c r="L72" s="18">
        <f t="shared" si="17"/>
        <v>237.2</v>
      </c>
      <c r="M72" s="18">
        <f t="shared" si="18"/>
        <v>276.8</v>
      </c>
      <c r="N72" s="18">
        <f t="shared" si="19"/>
        <v>316.3</v>
      </c>
      <c r="O72" s="18">
        <f t="shared" si="20"/>
        <v>355.9</v>
      </c>
      <c r="P72" s="18">
        <f t="shared" si="21"/>
        <v>395.4</v>
      </c>
    </row>
    <row r="73" spans="1:16" s="6" customFormat="1" hidden="1" x14ac:dyDescent="0.3">
      <c r="A73" s="22">
        <f>IF(Selbstdeklaration!$F$76=B73,F73/20*Selbstdeklaration!$F$77,0)</f>
        <v>0</v>
      </c>
      <c r="B73" s="5">
        <v>93000</v>
      </c>
      <c r="C73" s="18">
        <f t="shared" ref="C73:C136" si="23">+B73*D73</f>
        <v>337.34665000000001</v>
      </c>
      <c r="D73" s="17">
        <f t="shared" ref="D73:D86" si="24">+D72+($D$87-$D$7)/40000*500</f>
        <v>3.6273833333333337E-3</v>
      </c>
      <c r="F73" s="18">
        <f t="shared" si="22"/>
        <v>74.053349999999966</v>
      </c>
      <c r="G73" s="18"/>
      <c r="H73" s="18">
        <f t="shared" si="13"/>
        <v>74.099999999999994</v>
      </c>
      <c r="I73" s="18">
        <f t="shared" si="14"/>
        <v>111.1</v>
      </c>
      <c r="J73" s="18">
        <f t="shared" si="15"/>
        <v>148.1</v>
      </c>
      <c r="K73" s="18">
        <f t="shared" si="16"/>
        <v>185.1</v>
      </c>
      <c r="L73" s="18">
        <f t="shared" si="17"/>
        <v>222.2</v>
      </c>
      <c r="M73" s="18">
        <f t="shared" si="18"/>
        <v>259.2</v>
      </c>
      <c r="N73" s="18">
        <f t="shared" si="19"/>
        <v>296.2</v>
      </c>
      <c r="O73" s="18">
        <f t="shared" si="20"/>
        <v>333.2</v>
      </c>
      <c r="P73" s="18">
        <f t="shared" si="21"/>
        <v>370.3</v>
      </c>
    </row>
    <row r="74" spans="1:16" s="6" customFormat="1" hidden="1" x14ac:dyDescent="0.3">
      <c r="A74" s="22">
        <f>IF(Selbstdeklaration!$F$76=B74,F74/20*Selbstdeklaration!$F$77,0)</f>
        <v>0</v>
      </c>
      <c r="B74" s="5">
        <v>93500</v>
      </c>
      <c r="C74" s="18">
        <f t="shared" si="23"/>
        <v>342.41024583333336</v>
      </c>
      <c r="D74" s="17">
        <f t="shared" si="24"/>
        <v>3.662141666666667E-3</v>
      </c>
      <c r="F74" s="18">
        <f t="shared" si="22"/>
        <v>68.989754166666614</v>
      </c>
      <c r="G74" s="18"/>
      <c r="H74" s="18">
        <f t="shared" si="13"/>
        <v>69</v>
      </c>
      <c r="I74" s="18">
        <f t="shared" si="14"/>
        <v>103.5</v>
      </c>
      <c r="J74" s="18">
        <f t="shared" si="15"/>
        <v>138</v>
      </c>
      <c r="K74" s="18">
        <f t="shared" si="16"/>
        <v>172.5</v>
      </c>
      <c r="L74" s="18">
        <f t="shared" si="17"/>
        <v>207</v>
      </c>
      <c r="M74" s="18">
        <f t="shared" si="18"/>
        <v>241.5</v>
      </c>
      <c r="N74" s="18">
        <f t="shared" si="19"/>
        <v>276</v>
      </c>
      <c r="O74" s="18">
        <f t="shared" si="20"/>
        <v>310.5</v>
      </c>
      <c r="P74" s="18">
        <f t="shared" si="21"/>
        <v>344.9</v>
      </c>
    </row>
    <row r="75" spans="1:16" s="6" customFormat="1" hidden="1" x14ac:dyDescent="0.3">
      <c r="A75" s="22">
        <f>IF(Selbstdeklaration!$F$76=B75,F75/20*Selbstdeklaration!$F$77,0)</f>
        <v>0</v>
      </c>
      <c r="B75" s="5">
        <v>94000</v>
      </c>
      <c r="C75" s="18">
        <f t="shared" si="23"/>
        <v>347.50860000000006</v>
      </c>
      <c r="D75" s="17">
        <f t="shared" si="24"/>
        <v>3.6969000000000004E-3</v>
      </c>
      <c r="F75" s="18">
        <f t="shared" si="22"/>
        <v>63.891399999999919</v>
      </c>
      <c r="G75" s="18"/>
      <c r="H75" s="18">
        <f t="shared" si="13"/>
        <v>63.9</v>
      </c>
      <c r="I75" s="18">
        <f t="shared" si="14"/>
        <v>95.8</v>
      </c>
      <c r="J75" s="18">
        <f t="shared" si="15"/>
        <v>127.8</v>
      </c>
      <c r="K75" s="18">
        <f t="shared" si="16"/>
        <v>159.69999999999999</v>
      </c>
      <c r="L75" s="18">
        <f t="shared" si="17"/>
        <v>191.7</v>
      </c>
      <c r="M75" s="18">
        <f t="shared" si="18"/>
        <v>223.6</v>
      </c>
      <c r="N75" s="18">
        <f t="shared" si="19"/>
        <v>255.6</v>
      </c>
      <c r="O75" s="18">
        <f t="shared" si="20"/>
        <v>287.5</v>
      </c>
      <c r="P75" s="18">
        <f t="shared" si="21"/>
        <v>319.5</v>
      </c>
    </row>
    <row r="76" spans="1:16" s="6" customFormat="1" hidden="1" x14ac:dyDescent="0.3">
      <c r="A76" s="22">
        <f>IF(Selbstdeklaration!$F$76=B76,F76/20*Selbstdeklaration!$F$77,0)</f>
        <v>0</v>
      </c>
      <c r="B76" s="5">
        <v>94500</v>
      </c>
      <c r="C76" s="18">
        <f t="shared" si="23"/>
        <v>352.64171250000004</v>
      </c>
      <c r="D76" s="17">
        <f t="shared" si="24"/>
        <v>3.7316583333333337E-3</v>
      </c>
      <c r="F76" s="18">
        <f t="shared" si="22"/>
        <v>58.758287499999938</v>
      </c>
      <c r="G76" s="18"/>
      <c r="H76" s="18">
        <f t="shared" si="13"/>
        <v>58.8</v>
      </c>
      <c r="I76" s="18">
        <f t="shared" si="14"/>
        <v>88.1</v>
      </c>
      <c r="J76" s="18">
        <f t="shared" si="15"/>
        <v>117.5</v>
      </c>
      <c r="K76" s="18">
        <f t="shared" si="16"/>
        <v>146.9</v>
      </c>
      <c r="L76" s="18">
        <f t="shared" si="17"/>
        <v>176.3</v>
      </c>
      <c r="M76" s="18">
        <f t="shared" si="18"/>
        <v>205.7</v>
      </c>
      <c r="N76" s="18">
        <f t="shared" si="19"/>
        <v>235</v>
      </c>
      <c r="O76" s="18">
        <f t="shared" si="20"/>
        <v>264.39999999999998</v>
      </c>
      <c r="P76" s="18">
        <f t="shared" si="21"/>
        <v>293.8</v>
      </c>
    </row>
    <row r="77" spans="1:16" s="6" customFormat="1" x14ac:dyDescent="0.3">
      <c r="A77" s="22">
        <f>IF(Selbstdeklaration!$F$76=B77,F77/20*Selbstdeklaration!$F$77,0)</f>
        <v>0</v>
      </c>
      <c r="B77" s="5">
        <v>95000</v>
      </c>
      <c r="C77" s="18">
        <f t="shared" si="23"/>
        <v>357.80958333333336</v>
      </c>
      <c r="D77" s="17">
        <f t="shared" si="24"/>
        <v>3.766416666666667E-3</v>
      </c>
      <c r="F77" s="18">
        <f t="shared" si="22"/>
        <v>53.590416666666613</v>
      </c>
      <c r="G77" s="18"/>
      <c r="H77" s="18">
        <f t="shared" si="13"/>
        <v>53.6</v>
      </c>
      <c r="I77" s="18">
        <f t="shared" si="14"/>
        <v>80.400000000000006</v>
      </c>
      <c r="J77" s="18">
        <f t="shared" si="15"/>
        <v>107.2</v>
      </c>
      <c r="K77" s="18">
        <f t="shared" si="16"/>
        <v>134</v>
      </c>
      <c r="L77" s="18">
        <f t="shared" si="17"/>
        <v>160.80000000000001</v>
      </c>
      <c r="M77" s="18">
        <f t="shared" si="18"/>
        <v>187.6</v>
      </c>
      <c r="N77" s="18">
        <f t="shared" si="19"/>
        <v>214.4</v>
      </c>
      <c r="O77" s="18">
        <f t="shared" si="20"/>
        <v>241.2</v>
      </c>
      <c r="P77" s="18">
        <f t="shared" si="21"/>
        <v>268</v>
      </c>
    </row>
    <row r="78" spans="1:16" s="6" customFormat="1" hidden="1" x14ac:dyDescent="0.3">
      <c r="A78" s="22">
        <f>IF(Selbstdeklaration!$F$76=B78,F78/20*Selbstdeklaration!$F$77,0)</f>
        <v>0</v>
      </c>
      <c r="B78" s="16">
        <v>95500</v>
      </c>
      <c r="C78" s="18">
        <f t="shared" si="23"/>
        <v>363.01221250000003</v>
      </c>
      <c r="D78" s="17">
        <f t="shared" si="24"/>
        <v>3.8011750000000004E-3</v>
      </c>
      <c r="F78" s="18">
        <f t="shared" si="22"/>
        <v>48.387787499999945</v>
      </c>
      <c r="G78" s="18"/>
      <c r="H78" s="18">
        <f t="shared" si="13"/>
        <v>48.4</v>
      </c>
      <c r="I78" s="18">
        <f t="shared" si="14"/>
        <v>72.599999999999994</v>
      </c>
      <c r="J78" s="18">
        <f t="shared" si="15"/>
        <v>96.8</v>
      </c>
      <c r="K78" s="18">
        <f t="shared" si="16"/>
        <v>121</v>
      </c>
      <c r="L78" s="18">
        <f t="shared" si="17"/>
        <v>145.19999999999999</v>
      </c>
      <c r="M78" s="18">
        <f t="shared" si="18"/>
        <v>169.4</v>
      </c>
      <c r="N78" s="18">
        <f t="shared" si="19"/>
        <v>193.6</v>
      </c>
      <c r="O78" s="18">
        <f t="shared" si="20"/>
        <v>217.7</v>
      </c>
      <c r="P78" s="18">
        <f t="shared" si="21"/>
        <v>241.9</v>
      </c>
    </row>
    <row r="79" spans="1:16" s="6" customFormat="1" hidden="1" x14ac:dyDescent="0.3">
      <c r="A79" s="22">
        <f>IF(Selbstdeklaration!$F$76=B79,F79/20*Selbstdeklaration!$F$77,0)</f>
        <v>0</v>
      </c>
      <c r="B79" s="5">
        <v>96000</v>
      </c>
      <c r="C79" s="18">
        <f t="shared" si="23"/>
        <v>368.24960000000004</v>
      </c>
      <c r="D79" s="17">
        <f t="shared" si="24"/>
        <v>3.8359333333333337E-3</v>
      </c>
      <c r="F79" s="18">
        <f t="shared" si="22"/>
        <v>43.150399999999934</v>
      </c>
      <c r="G79" s="18"/>
      <c r="H79" s="18">
        <f t="shared" si="13"/>
        <v>43.2</v>
      </c>
      <c r="I79" s="18">
        <f t="shared" si="14"/>
        <v>64.7</v>
      </c>
      <c r="J79" s="18">
        <f t="shared" si="15"/>
        <v>86.3</v>
      </c>
      <c r="K79" s="18">
        <f t="shared" si="16"/>
        <v>107.9</v>
      </c>
      <c r="L79" s="18">
        <f t="shared" si="17"/>
        <v>129.5</v>
      </c>
      <c r="M79" s="18">
        <f t="shared" si="18"/>
        <v>151</v>
      </c>
      <c r="N79" s="18">
        <f t="shared" si="19"/>
        <v>172.6</v>
      </c>
      <c r="O79" s="18">
        <f t="shared" si="20"/>
        <v>194.2</v>
      </c>
      <c r="P79" s="18">
        <f t="shared" si="21"/>
        <v>215.8</v>
      </c>
    </row>
    <row r="80" spans="1:16" s="6" customFormat="1" hidden="1" x14ac:dyDescent="0.3">
      <c r="A80" s="22">
        <f>IF(Selbstdeklaration!$F$76=B80,F80/20*Selbstdeklaration!$F$77,0)</f>
        <v>0</v>
      </c>
      <c r="B80" s="5">
        <v>96500</v>
      </c>
      <c r="C80" s="18">
        <f t="shared" si="23"/>
        <v>373.5217458333334</v>
      </c>
      <c r="D80" s="17">
        <f t="shared" si="24"/>
        <v>3.8706916666666671E-3</v>
      </c>
      <c r="F80" s="18">
        <f t="shared" si="22"/>
        <v>37.878254166666579</v>
      </c>
      <c r="G80" s="18"/>
      <c r="H80" s="18">
        <f t="shared" si="13"/>
        <v>37.9</v>
      </c>
      <c r="I80" s="18">
        <f t="shared" si="14"/>
        <v>56.8</v>
      </c>
      <c r="J80" s="18">
        <f t="shared" si="15"/>
        <v>75.8</v>
      </c>
      <c r="K80" s="18">
        <f t="shared" si="16"/>
        <v>94.7</v>
      </c>
      <c r="L80" s="18">
        <f t="shared" si="17"/>
        <v>113.6</v>
      </c>
      <c r="M80" s="18">
        <f t="shared" si="18"/>
        <v>132.6</v>
      </c>
      <c r="N80" s="18">
        <f t="shared" si="19"/>
        <v>151.5</v>
      </c>
      <c r="O80" s="18">
        <f t="shared" si="20"/>
        <v>170.5</v>
      </c>
      <c r="P80" s="18">
        <f t="shared" si="21"/>
        <v>189.4</v>
      </c>
    </row>
    <row r="81" spans="1:16" s="6" customFormat="1" hidden="1" x14ac:dyDescent="0.3">
      <c r="A81" s="22">
        <f>IF(Selbstdeklaration!$F$76=B81,F81/20*Selbstdeklaration!$F$77,0)</f>
        <v>0</v>
      </c>
      <c r="B81" s="5">
        <v>97000</v>
      </c>
      <c r="C81" s="18">
        <f t="shared" si="23"/>
        <v>378.82865000000004</v>
      </c>
      <c r="D81" s="17">
        <f t="shared" si="24"/>
        <v>3.9054500000000004E-3</v>
      </c>
      <c r="F81" s="18">
        <f t="shared" si="22"/>
        <v>32.571349999999939</v>
      </c>
      <c r="G81" s="18"/>
      <c r="H81" s="18">
        <f t="shared" si="13"/>
        <v>32.6</v>
      </c>
      <c r="I81" s="18">
        <f t="shared" si="14"/>
        <v>48.9</v>
      </c>
      <c r="J81" s="18">
        <f t="shared" si="15"/>
        <v>65.099999999999994</v>
      </c>
      <c r="K81" s="18">
        <f t="shared" si="16"/>
        <v>81.400000000000006</v>
      </c>
      <c r="L81" s="18">
        <f t="shared" si="17"/>
        <v>97.7</v>
      </c>
      <c r="M81" s="18">
        <f t="shared" si="18"/>
        <v>114</v>
      </c>
      <c r="N81" s="18">
        <f t="shared" si="19"/>
        <v>130.30000000000001</v>
      </c>
      <c r="O81" s="18">
        <f t="shared" si="20"/>
        <v>146.6</v>
      </c>
      <c r="P81" s="18">
        <f t="shared" si="21"/>
        <v>162.9</v>
      </c>
    </row>
    <row r="82" spans="1:16" s="6" customFormat="1" hidden="1" x14ac:dyDescent="0.3">
      <c r="A82" s="22">
        <f>IF(Selbstdeklaration!$F$76=B82,F82/20*Selbstdeklaration!$F$77,0)</f>
        <v>0</v>
      </c>
      <c r="B82" s="16">
        <v>97500</v>
      </c>
      <c r="C82" s="18">
        <f t="shared" si="23"/>
        <v>384.17031250000002</v>
      </c>
      <c r="D82" s="17">
        <f t="shared" si="24"/>
        <v>3.9402083333333338E-3</v>
      </c>
      <c r="F82" s="18">
        <f t="shared" si="22"/>
        <v>27.229687499999955</v>
      </c>
      <c r="G82" s="18"/>
      <c r="H82" s="18">
        <f t="shared" si="13"/>
        <v>27.2</v>
      </c>
      <c r="I82" s="18">
        <f t="shared" si="14"/>
        <v>40.799999999999997</v>
      </c>
      <c r="J82" s="18">
        <f t="shared" si="15"/>
        <v>54.5</v>
      </c>
      <c r="K82" s="18">
        <f t="shared" si="16"/>
        <v>68.099999999999994</v>
      </c>
      <c r="L82" s="18">
        <f t="shared" si="17"/>
        <v>81.7</v>
      </c>
      <c r="M82" s="18">
        <f t="shared" si="18"/>
        <v>95.3</v>
      </c>
      <c r="N82" s="18">
        <f t="shared" si="19"/>
        <v>108.9</v>
      </c>
      <c r="O82" s="18">
        <f t="shared" si="20"/>
        <v>122.5</v>
      </c>
      <c r="P82" s="18">
        <f t="shared" si="21"/>
        <v>136.1</v>
      </c>
    </row>
    <row r="83" spans="1:16" s="6" customFormat="1" hidden="1" x14ac:dyDescent="0.3">
      <c r="A83" s="22">
        <f>IF(Selbstdeklaration!$F$76=B83,F83/20*Selbstdeklaration!$F$77,0)</f>
        <v>0</v>
      </c>
      <c r="B83" s="5">
        <v>98000</v>
      </c>
      <c r="C83" s="18">
        <f t="shared" si="23"/>
        <v>389.54673333333335</v>
      </c>
      <c r="D83" s="17">
        <f t="shared" si="24"/>
        <v>3.9749666666666671E-3</v>
      </c>
      <c r="F83" s="18">
        <f t="shared" si="22"/>
        <v>21.853266666666627</v>
      </c>
      <c r="G83" s="18"/>
      <c r="H83" s="18">
        <f t="shared" si="13"/>
        <v>21.9</v>
      </c>
      <c r="I83" s="18">
        <f t="shared" si="14"/>
        <v>32.799999999999997</v>
      </c>
      <c r="J83" s="18">
        <f t="shared" si="15"/>
        <v>43.7</v>
      </c>
      <c r="K83" s="18">
        <f t="shared" si="16"/>
        <v>54.6</v>
      </c>
      <c r="L83" s="18">
        <f t="shared" si="17"/>
        <v>65.599999999999994</v>
      </c>
      <c r="M83" s="18">
        <f t="shared" si="18"/>
        <v>76.5</v>
      </c>
      <c r="N83" s="18">
        <f t="shared" si="19"/>
        <v>87.4</v>
      </c>
      <c r="O83" s="18">
        <f t="shared" si="20"/>
        <v>98.3</v>
      </c>
      <c r="P83" s="18">
        <f t="shared" si="21"/>
        <v>109.3</v>
      </c>
    </row>
    <row r="84" spans="1:16" s="6" customFormat="1" hidden="1" x14ac:dyDescent="0.3">
      <c r="A84" s="22">
        <f>IF(Selbstdeklaration!$F$76=B84,F84/20*Selbstdeklaration!$F$77,0)</f>
        <v>0</v>
      </c>
      <c r="B84" s="5">
        <v>98500</v>
      </c>
      <c r="C84" s="18">
        <f t="shared" si="23"/>
        <v>394.95791250000002</v>
      </c>
      <c r="D84" s="17">
        <f t="shared" si="24"/>
        <v>4.0097250000000004E-3</v>
      </c>
      <c r="F84" s="18">
        <f t="shared" si="22"/>
        <v>16.442087499999957</v>
      </c>
      <c r="G84" s="18"/>
      <c r="H84" s="18">
        <f t="shared" si="13"/>
        <v>16.399999999999999</v>
      </c>
      <c r="I84" s="18">
        <f t="shared" si="14"/>
        <v>24.7</v>
      </c>
      <c r="J84" s="18">
        <f t="shared" si="15"/>
        <v>32.9</v>
      </c>
      <c r="K84" s="18">
        <f t="shared" si="16"/>
        <v>41.1</v>
      </c>
      <c r="L84" s="18">
        <f t="shared" si="17"/>
        <v>49.3</v>
      </c>
      <c r="M84" s="18">
        <f t="shared" si="18"/>
        <v>57.5</v>
      </c>
      <c r="N84" s="18">
        <f t="shared" si="19"/>
        <v>65.8</v>
      </c>
      <c r="O84" s="18">
        <f t="shared" si="20"/>
        <v>74</v>
      </c>
      <c r="P84" s="18">
        <f t="shared" si="21"/>
        <v>82.2</v>
      </c>
    </row>
    <row r="85" spans="1:16" hidden="1" x14ac:dyDescent="0.3">
      <c r="A85" s="22">
        <f>IF(Selbstdeklaration!$F$76=B85,F85/20*Selbstdeklaration!$F$77,0)</f>
        <v>0</v>
      </c>
      <c r="B85" s="5">
        <v>99000</v>
      </c>
      <c r="C85" s="18">
        <f t="shared" si="23"/>
        <v>400.40385000000003</v>
      </c>
      <c r="D85" s="17">
        <f t="shared" si="24"/>
        <v>4.0444833333333338E-3</v>
      </c>
      <c r="F85" s="18">
        <f t="shared" si="22"/>
        <v>10.996149999999943</v>
      </c>
      <c r="G85" s="18"/>
      <c r="H85" s="18">
        <f t="shared" si="13"/>
        <v>11</v>
      </c>
      <c r="I85" s="18">
        <f t="shared" si="14"/>
        <v>16.5</v>
      </c>
      <c r="J85" s="18">
        <f t="shared" si="15"/>
        <v>22</v>
      </c>
      <c r="K85" s="18">
        <f t="shared" si="16"/>
        <v>27.5</v>
      </c>
      <c r="L85" s="18">
        <f t="shared" si="17"/>
        <v>33</v>
      </c>
      <c r="M85" s="18">
        <f t="shared" si="18"/>
        <v>38.5</v>
      </c>
      <c r="N85" s="18">
        <f t="shared" si="19"/>
        <v>44</v>
      </c>
      <c r="O85" s="18">
        <f t="shared" si="20"/>
        <v>49.5</v>
      </c>
      <c r="P85" s="18">
        <f t="shared" si="21"/>
        <v>55</v>
      </c>
    </row>
    <row r="86" spans="1:16" hidden="1" x14ac:dyDescent="0.3">
      <c r="A86" s="22">
        <f>IF(Selbstdeklaration!$F$76=B86,F86/20*Selbstdeklaration!$F$77,0)</f>
        <v>0</v>
      </c>
      <c r="B86" s="5">
        <v>99500</v>
      </c>
      <c r="C86" s="18">
        <f t="shared" si="23"/>
        <v>405.88454583333339</v>
      </c>
      <c r="D86" s="17">
        <f t="shared" si="24"/>
        <v>4.0792416666666671E-3</v>
      </c>
      <c r="F86" s="18">
        <f t="shared" si="22"/>
        <v>5.5154541666665864</v>
      </c>
      <c r="G86" s="18"/>
      <c r="H86" s="18">
        <f t="shared" si="13"/>
        <v>5.5</v>
      </c>
      <c r="I86" s="18">
        <f t="shared" si="14"/>
        <v>8.3000000000000007</v>
      </c>
      <c r="J86" s="18">
        <f t="shared" si="15"/>
        <v>11</v>
      </c>
      <c r="K86" s="18">
        <f t="shared" si="16"/>
        <v>13.8</v>
      </c>
      <c r="L86" s="18">
        <f t="shared" si="17"/>
        <v>16.5</v>
      </c>
      <c r="M86" s="18">
        <f t="shared" si="18"/>
        <v>19.3</v>
      </c>
      <c r="N86" s="18">
        <f t="shared" si="19"/>
        <v>22.1</v>
      </c>
      <c r="O86" s="18">
        <f t="shared" si="20"/>
        <v>24.8</v>
      </c>
      <c r="P86" s="18">
        <f t="shared" si="21"/>
        <v>27.6</v>
      </c>
    </row>
    <row r="87" spans="1:16" x14ac:dyDescent="0.3">
      <c r="A87" s="22">
        <f>IF(Selbstdeklaration!$F$76=B87,F87/20*Selbstdeklaration!$F$77,0)</f>
        <v>0</v>
      </c>
      <c r="B87" s="5">
        <v>100000</v>
      </c>
      <c r="C87" s="18">
        <f t="shared" si="23"/>
        <v>411.4</v>
      </c>
      <c r="D87" s="17">
        <f>(F4)/B87</f>
        <v>4.1139999999999996E-3</v>
      </c>
      <c r="F87" s="18">
        <f t="shared" si="22"/>
        <v>0</v>
      </c>
      <c r="G87" s="18"/>
      <c r="H87" s="18">
        <f t="shared" si="13"/>
        <v>0</v>
      </c>
      <c r="I87" s="18">
        <f t="shared" si="14"/>
        <v>0</v>
      </c>
      <c r="J87" s="18">
        <f t="shared" si="15"/>
        <v>0</v>
      </c>
      <c r="K87" s="18">
        <f t="shared" si="16"/>
        <v>0</v>
      </c>
      <c r="L87" s="18">
        <f t="shared" si="17"/>
        <v>0</v>
      </c>
      <c r="M87" s="18">
        <f t="shared" si="18"/>
        <v>0</v>
      </c>
      <c r="N87" s="18">
        <f t="shared" si="19"/>
        <v>0</v>
      </c>
      <c r="O87" s="18">
        <f t="shared" si="20"/>
        <v>0</v>
      </c>
      <c r="P87" s="18">
        <f t="shared" si="21"/>
        <v>0</v>
      </c>
    </row>
    <row r="88" spans="1:16" hidden="1" x14ac:dyDescent="0.3">
      <c r="A88" s="22">
        <f>IF(Selbstdeklaration!$F$76=B88,F88/20*Selbstdeklaration!$F$77,0)</f>
        <v>0</v>
      </c>
      <c r="B88" s="5">
        <v>100500</v>
      </c>
      <c r="C88" s="18">
        <f t="shared" si="23"/>
        <v>0</v>
      </c>
      <c r="D88" s="17"/>
      <c r="F88" s="18">
        <f t="shared" ref="F88:F151" si="25">+$C$167-C88</f>
        <v>0</v>
      </c>
      <c r="G88" s="18"/>
      <c r="H88" s="18">
        <f t="shared" si="13"/>
        <v>411.4</v>
      </c>
      <c r="I88" s="18">
        <f t="shared" si="14"/>
        <v>617.1</v>
      </c>
      <c r="J88" s="18">
        <f t="shared" si="15"/>
        <v>822.8</v>
      </c>
      <c r="K88" s="18">
        <f t="shared" si="16"/>
        <v>1028.5</v>
      </c>
      <c r="L88" s="18">
        <f t="shared" si="17"/>
        <v>1234.2</v>
      </c>
      <c r="M88" s="18">
        <f t="shared" si="18"/>
        <v>1439.9</v>
      </c>
      <c r="N88" s="18">
        <f t="shared" si="19"/>
        <v>1645.6</v>
      </c>
      <c r="O88" s="18">
        <f t="shared" si="20"/>
        <v>1851.3</v>
      </c>
      <c r="P88" s="18">
        <f t="shared" si="21"/>
        <v>2057</v>
      </c>
    </row>
    <row r="89" spans="1:16" hidden="1" x14ac:dyDescent="0.3">
      <c r="A89" s="22">
        <f>IF(Selbstdeklaration!$F$76=B89,F89/20*Selbstdeklaration!$F$77,0)</f>
        <v>0</v>
      </c>
      <c r="B89" s="5">
        <v>101000</v>
      </c>
      <c r="C89" s="18">
        <f t="shared" si="23"/>
        <v>0</v>
      </c>
      <c r="D89" s="17"/>
      <c r="F89" s="18">
        <f t="shared" si="25"/>
        <v>0</v>
      </c>
      <c r="G89" s="18"/>
      <c r="H89" s="18">
        <f t="shared" si="13"/>
        <v>411.4</v>
      </c>
      <c r="I89" s="18">
        <f t="shared" si="14"/>
        <v>617.1</v>
      </c>
      <c r="J89" s="18">
        <f t="shared" si="15"/>
        <v>822.8</v>
      </c>
      <c r="K89" s="18">
        <f t="shared" si="16"/>
        <v>1028.5</v>
      </c>
      <c r="L89" s="18">
        <f t="shared" si="17"/>
        <v>1234.2</v>
      </c>
      <c r="M89" s="18">
        <f t="shared" si="18"/>
        <v>1439.9</v>
      </c>
      <c r="N89" s="18">
        <f t="shared" si="19"/>
        <v>1645.6</v>
      </c>
      <c r="O89" s="18">
        <f t="shared" si="20"/>
        <v>1851.3</v>
      </c>
      <c r="P89" s="18">
        <f t="shared" si="21"/>
        <v>2057</v>
      </c>
    </row>
    <row r="90" spans="1:16" hidden="1" x14ac:dyDescent="0.3">
      <c r="A90" s="22">
        <f>IF(Selbstdeklaration!$F$76=B90,F90/20*Selbstdeklaration!$F$77,0)</f>
        <v>0</v>
      </c>
      <c r="B90" s="16">
        <v>101500</v>
      </c>
      <c r="C90" s="18">
        <f t="shared" si="23"/>
        <v>0</v>
      </c>
      <c r="D90" s="17"/>
      <c r="F90" s="18">
        <f t="shared" si="25"/>
        <v>0</v>
      </c>
      <c r="G90" s="18"/>
      <c r="H90" s="18">
        <f t="shared" si="13"/>
        <v>411.4</v>
      </c>
      <c r="I90" s="18">
        <f t="shared" si="14"/>
        <v>617.1</v>
      </c>
      <c r="J90" s="18">
        <f t="shared" si="15"/>
        <v>822.8</v>
      </c>
      <c r="K90" s="18">
        <f t="shared" si="16"/>
        <v>1028.5</v>
      </c>
      <c r="L90" s="18">
        <f t="shared" si="17"/>
        <v>1234.2</v>
      </c>
      <c r="M90" s="18">
        <f t="shared" si="18"/>
        <v>1439.9</v>
      </c>
      <c r="N90" s="18">
        <f t="shared" si="19"/>
        <v>1645.6</v>
      </c>
      <c r="O90" s="18">
        <f t="shared" si="20"/>
        <v>1851.3</v>
      </c>
      <c r="P90" s="18">
        <f t="shared" si="21"/>
        <v>2057</v>
      </c>
    </row>
    <row r="91" spans="1:16" hidden="1" x14ac:dyDescent="0.3">
      <c r="A91" s="22">
        <f>IF(Selbstdeklaration!$F$76=B91,F91/20*Selbstdeklaration!$F$77,0)</f>
        <v>0</v>
      </c>
      <c r="B91" s="5">
        <v>102000</v>
      </c>
      <c r="C91" s="18">
        <f t="shared" si="23"/>
        <v>0</v>
      </c>
      <c r="D91" s="17"/>
      <c r="F91" s="18">
        <f t="shared" si="25"/>
        <v>0</v>
      </c>
      <c r="G91" s="18"/>
      <c r="H91" s="18">
        <f t="shared" si="13"/>
        <v>411.4</v>
      </c>
      <c r="I91" s="18">
        <f t="shared" si="14"/>
        <v>617.1</v>
      </c>
      <c r="J91" s="18">
        <f t="shared" si="15"/>
        <v>822.8</v>
      </c>
      <c r="K91" s="18">
        <f t="shared" si="16"/>
        <v>1028.5</v>
      </c>
      <c r="L91" s="18">
        <f t="shared" si="17"/>
        <v>1234.2</v>
      </c>
      <c r="M91" s="18">
        <f t="shared" si="18"/>
        <v>1439.9</v>
      </c>
      <c r="N91" s="18">
        <f t="shared" si="19"/>
        <v>1645.6</v>
      </c>
      <c r="O91" s="18">
        <f t="shared" si="20"/>
        <v>1851.3</v>
      </c>
      <c r="P91" s="18">
        <f t="shared" si="21"/>
        <v>2057</v>
      </c>
    </row>
    <row r="92" spans="1:16" hidden="1" x14ac:dyDescent="0.3">
      <c r="A92" s="22">
        <f>IF(Selbstdeklaration!$F$76=B92,F92/20*Selbstdeklaration!$F$77,0)</f>
        <v>0</v>
      </c>
      <c r="B92" s="5">
        <v>102500</v>
      </c>
      <c r="C92" s="18">
        <f t="shared" si="23"/>
        <v>0</v>
      </c>
      <c r="D92" s="17"/>
      <c r="F92" s="18">
        <f t="shared" si="25"/>
        <v>0</v>
      </c>
      <c r="G92" s="18"/>
      <c r="H92" s="18">
        <f t="shared" si="13"/>
        <v>411.4</v>
      </c>
      <c r="I92" s="18">
        <f t="shared" si="14"/>
        <v>617.1</v>
      </c>
      <c r="J92" s="18">
        <f t="shared" si="15"/>
        <v>822.8</v>
      </c>
      <c r="K92" s="18">
        <f t="shared" si="16"/>
        <v>1028.5</v>
      </c>
      <c r="L92" s="18">
        <f t="shared" si="17"/>
        <v>1234.2</v>
      </c>
      <c r="M92" s="18">
        <f t="shared" si="18"/>
        <v>1439.9</v>
      </c>
      <c r="N92" s="18">
        <f t="shared" si="19"/>
        <v>1645.6</v>
      </c>
      <c r="O92" s="18">
        <f t="shared" si="20"/>
        <v>1851.3</v>
      </c>
      <c r="P92" s="18">
        <f t="shared" si="21"/>
        <v>2057</v>
      </c>
    </row>
    <row r="93" spans="1:16" hidden="1" x14ac:dyDescent="0.3">
      <c r="A93" s="22">
        <f>IF(Selbstdeklaration!$F$76=B93,F93/20*Selbstdeklaration!$F$77,0)</f>
        <v>0</v>
      </c>
      <c r="B93" s="5">
        <v>103000</v>
      </c>
      <c r="C93" s="18">
        <f t="shared" si="23"/>
        <v>0</v>
      </c>
      <c r="D93" s="17"/>
      <c r="F93" s="18">
        <f t="shared" si="25"/>
        <v>0</v>
      </c>
      <c r="G93" s="18"/>
      <c r="H93" s="18">
        <f t="shared" si="13"/>
        <v>411.4</v>
      </c>
      <c r="I93" s="18">
        <f t="shared" si="14"/>
        <v>617.1</v>
      </c>
      <c r="J93" s="18">
        <f t="shared" si="15"/>
        <v>822.8</v>
      </c>
      <c r="K93" s="18">
        <f t="shared" si="16"/>
        <v>1028.5</v>
      </c>
      <c r="L93" s="18">
        <f t="shared" si="17"/>
        <v>1234.2</v>
      </c>
      <c r="M93" s="18">
        <f t="shared" si="18"/>
        <v>1439.9</v>
      </c>
      <c r="N93" s="18">
        <f t="shared" si="19"/>
        <v>1645.6</v>
      </c>
      <c r="O93" s="18">
        <f t="shared" si="20"/>
        <v>1851.3</v>
      </c>
      <c r="P93" s="18">
        <f t="shared" si="21"/>
        <v>2057</v>
      </c>
    </row>
    <row r="94" spans="1:16" hidden="1" x14ac:dyDescent="0.3">
      <c r="A94" s="22">
        <f>IF(Selbstdeklaration!$F$76=B94,F94/20*Selbstdeklaration!$F$77,0)</f>
        <v>0</v>
      </c>
      <c r="B94" s="16">
        <v>103500</v>
      </c>
      <c r="C94" s="18">
        <f t="shared" si="23"/>
        <v>0</v>
      </c>
      <c r="D94" s="17"/>
      <c r="F94" s="18">
        <f t="shared" si="25"/>
        <v>0</v>
      </c>
      <c r="G94" s="18"/>
      <c r="H94" s="18">
        <f t="shared" si="13"/>
        <v>411.4</v>
      </c>
      <c r="I94" s="18">
        <f t="shared" si="14"/>
        <v>617.1</v>
      </c>
      <c r="J94" s="18">
        <f t="shared" si="15"/>
        <v>822.8</v>
      </c>
      <c r="K94" s="18">
        <f t="shared" si="16"/>
        <v>1028.5</v>
      </c>
      <c r="L94" s="18">
        <f t="shared" si="17"/>
        <v>1234.2</v>
      </c>
      <c r="M94" s="18">
        <f t="shared" si="18"/>
        <v>1439.9</v>
      </c>
      <c r="N94" s="18">
        <f t="shared" si="19"/>
        <v>1645.6</v>
      </c>
      <c r="O94" s="18">
        <f t="shared" si="20"/>
        <v>1851.3</v>
      </c>
      <c r="P94" s="18">
        <f t="shared" si="21"/>
        <v>2057</v>
      </c>
    </row>
    <row r="95" spans="1:16" hidden="1" x14ac:dyDescent="0.3">
      <c r="A95" s="22">
        <f>IF(Selbstdeklaration!$F$76=B95,F95/20*Selbstdeklaration!$F$77,0)</f>
        <v>0</v>
      </c>
      <c r="B95" s="5">
        <v>104000</v>
      </c>
      <c r="C95" s="18">
        <f t="shared" si="23"/>
        <v>0</v>
      </c>
      <c r="D95" s="17"/>
      <c r="F95" s="18">
        <f t="shared" si="25"/>
        <v>0</v>
      </c>
      <c r="G95" s="18"/>
      <c r="H95" s="18">
        <f t="shared" si="13"/>
        <v>411.4</v>
      </c>
      <c r="I95" s="18">
        <f t="shared" si="14"/>
        <v>617.1</v>
      </c>
      <c r="J95" s="18">
        <f t="shared" si="15"/>
        <v>822.8</v>
      </c>
      <c r="K95" s="18">
        <f t="shared" si="16"/>
        <v>1028.5</v>
      </c>
      <c r="L95" s="18">
        <f t="shared" si="17"/>
        <v>1234.2</v>
      </c>
      <c r="M95" s="18">
        <f t="shared" si="18"/>
        <v>1439.9</v>
      </c>
      <c r="N95" s="18">
        <f t="shared" si="19"/>
        <v>1645.6</v>
      </c>
      <c r="O95" s="18">
        <f t="shared" si="20"/>
        <v>1851.3</v>
      </c>
      <c r="P95" s="18">
        <f t="shared" si="21"/>
        <v>2057</v>
      </c>
    </row>
    <row r="96" spans="1:16" hidden="1" x14ac:dyDescent="0.3">
      <c r="A96" s="22">
        <f>IF(Selbstdeklaration!$F$76=B96,F96/20*Selbstdeklaration!$F$77,0)</f>
        <v>0</v>
      </c>
      <c r="B96" s="5">
        <v>104500</v>
      </c>
      <c r="C96" s="18">
        <f t="shared" si="23"/>
        <v>0</v>
      </c>
      <c r="D96" s="17"/>
      <c r="F96" s="18">
        <f t="shared" si="25"/>
        <v>0</v>
      </c>
      <c r="G96" s="18"/>
      <c r="H96" s="18">
        <f t="shared" si="13"/>
        <v>411.4</v>
      </c>
      <c r="I96" s="18">
        <f t="shared" si="14"/>
        <v>617.1</v>
      </c>
      <c r="J96" s="18">
        <f t="shared" si="15"/>
        <v>822.8</v>
      </c>
      <c r="K96" s="18">
        <f t="shared" si="16"/>
        <v>1028.5</v>
      </c>
      <c r="L96" s="18">
        <f t="shared" si="17"/>
        <v>1234.2</v>
      </c>
      <c r="M96" s="18">
        <f t="shared" si="18"/>
        <v>1439.9</v>
      </c>
      <c r="N96" s="18">
        <f t="shared" si="19"/>
        <v>1645.6</v>
      </c>
      <c r="O96" s="18">
        <f t="shared" si="20"/>
        <v>1851.3</v>
      </c>
      <c r="P96" s="18">
        <f t="shared" si="21"/>
        <v>2057</v>
      </c>
    </row>
    <row r="97" spans="1:16" hidden="1" x14ac:dyDescent="0.3">
      <c r="A97" s="22">
        <f>IF(Selbstdeklaration!$F$76=B97,F97/20*Selbstdeklaration!$F$77,0)</f>
        <v>0</v>
      </c>
      <c r="B97" s="5">
        <v>105000</v>
      </c>
      <c r="C97" s="18">
        <f t="shared" si="23"/>
        <v>0</v>
      </c>
      <c r="D97" s="17"/>
      <c r="F97" s="18">
        <f t="shared" si="25"/>
        <v>0</v>
      </c>
      <c r="G97" s="18"/>
      <c r="H97" s="18">
        <f t="shared" si="13"/>
        <v>411.4</v>
      </c>
      <c r="I97" s="18">
        <f t="shared" si="14"/>
        <v>617.1</v>
      </c>
      <c r="J97" s="18">
        <f t="shared" si="15"/>
        <v>822.8</v>
      </c>
      <c r="K97" s="18">
        <f t="shared" si="16"/>
        <v>1028.5</v>
      </c>
      <c r="L97" s="18">
        <f t="shared" si="17"/>
        <v>1234.2</v>
      </c>
      <c r="M97" s="18">
        <f t="shared" si="18"/>
        <v>1439.9</v>
      </c>
      <c r="N97" s="18">
        <f t="shared" si="19"/>
        <v>1645.6</v>
      </c>
      <c r="O97" s="18">
        <f t="shared" si="20"/>
        <v>1851.3</v>
      </c>
      <c r="P97" s="18">
        <f t="shared" si="21"/>
        <v>2057</v>
      </c>
    </row>
    <row r="98" spans="1:16" hidden="1" x14ac:dyDescent="0.3">
      <c r="A98" s="22">
        <f>IF(Selbstdeklaration!$F$76=B98,F98/20*Selbstdeklaration!$F$77,0)</f>
        <v>0</v>
      </c>
      <c r="B98" s="5">
        <v>105500</v>
      </c>
      <c r="C98" s="18">
        <f t="shared" si="23"/>
        <v>0</v>
      </c>
      <c r="D98" s="17"/>
      <c r="F98" s="18">
        <f t="shared" si="25"/>
        <v>0</v>
      </c>
      <c r="G98" s="18"/>
      <c r="H98" s="18">
        <f t="shared" si="13"/>
        <v>411.4</v>
      </c>
      <c r="I98" s="18">
        <f t="shared" si="14"/>
        <v>617.1</v>
      </c>
      <c r="J98" s="18">
        <f t="shared" si="15"/>
        <v>822.8</v>
      </c>
      <c r="K98" s="18">
        <f t="shared" si="16"/>
        <v>1028.5</v>
      </c>
      <c r="L98" s="18">
        <f t="shared" si="17"/>
        <v>1234.2</v>
      </c>
      <c r="M98" s="18">
        <f t="shared" si="18"/>
        <v>1439.9</v>
      </c>
      <c r="N98" s="18">
        <f t="shared" si="19"/>
        <v>1645.6</v>
      </c>
      <c r="O98" s="18">
        <f t="shared" si="20"/>
        <v>1851.3</v>
      </c>
      <c r="P98" s="18">
        <f t="shared" si="21"/>
        <v>2057</v>
      </c>
    </row>
    <row r="99" spans="1:16" hidden="1" x14ac:dyDescent="0.3">
      <c r="A99" s="22">
        <f>IF(Selbstdeklaration!$F$76=B99,F99/20*Selbstdeklaration!$F$77,0)</f>
        <v>0</v>
      </c>
      <c r="B99" s="5">
        <v>106000</v>
      </c>
      <c r="C99" s="18">
        <f t="shared" si="23"/>
        <v>0</v>
      </c>
      <c r="D99" s="17"/>
      <c r="F99" s="18">
        <f t="shared" si="25"/>
        <v>0</v>
      </c>
      <c r="G99" s="18"/>
      <c r="H99" s="18">
        <f t="shared" si="13"/>
        <v>411.4</v>
      </c>
      <c r="I99" s="18">
        <f t="shared" si="14"/>
        <v>617.1</v>
      </c>
      <c r="J99" s="18">
        <f t="shared" si="15"/>
        <v>822.8</v>
      </c>
      <c r="K99" s="18">
        <f t="shared" si="16"/>
        <v>1028.5</v>
      </c>
      <c r="L99" s="18">
        <f t="shared" si="17"/>
        <v>1234.2</v>
      </c>
      <c r="M99" s="18">
        <f t="shared" si="18"/>
        <v>1439.9</v>
      </c>
      <c r="N99" s="18">
        <f t="shared" si="19"/>
        <v>1645.6</v>
      </c>
      <c r="O99" s="18">
        <f t="shared" si="20"/>
        <v>1851.3</v>
      </c>
      <c r="P99" s="18">
        <f t="shared" si="21"/>
        <v>2057</v>
      </c>
    </row>
    <row r="100" spans="1:16" hidden="1" x14ac:dyDescent="0.3">
      <c r="A100" s="22">
        <f>IF(Selbstdeklaration!$F$76=B100,F100/20*Selbstdeklaration!$F$77,0)</f>
        <v>0</v>
      </c>
      <c r="B100" s="5">
        <v>106500</v>
      </c>
      <c r="C100" s="18">
        <f t="shared" si="23"/>
        <v>0</v>
      </c>
      <c r="D100" s="17"/>
      <c r="F100" s="18">
        <f t="shared" si="25"/>
        <v>0</v>
      </c>
      <c r="G100" s="18"/>
      <c r="H100" s="18">
        <f t="shared" si="13"/>
        <v>411.4</v>
      </c>
      <c r="I100" s="18">
        <f t="shared" si="14"/>
        <v>617.1</v>
      </c>
      <c r="J100" s="18">
        <f t="shared" si="15"/>
        <v>822.8</v>
      </c>
      <c r="K100" s="18">
        <f t="shared" si="16"/>
        <v>1028.5</v>
      </c>
      <c r="L100" s="18">
        <f t="shared" si="17"/>
        <v>1234.2</v>
      </c>
      <c r="M100" s="18">
        <f t="shared" si="18"/>
        <v>1439.9</v>
      </c>
      <c r="N100" s="18">
        <f t="shared" si="19"/>
        <v>1645.6</v>
      </c>
      <c r="O100" s="18">
        <f t="shared" si="20"/>
        <v>1851.3</v>
      </c>
      <c r="P100" s="18">
        <f t="shared" si="21"/>
        <v>2057</v>
      </c>
    </row>
    <row r="101" spans="1:16" hidden="1" x14ac:dyDescent="0.3">
      <c r="A101" s="22">
        <f>IF(Selbstdeklaration!$F$76=B101,F101/20*Selbstdeklaration!$F$77,0)</f>
        <v>0</v>
      </c>
      <c r="B101" s="5">
        <v>107000</v>
      </c>
      <c r="C101" s="18">
        <f t="shared" si="23"/>
        <v>0</v>
      </c>
      <c r="D101" s="17"/>
      <c r="F101" s="18">
        <f t="shared" si="25"/>
        <v>0</v>
      </c>
      <c r="G101" s="18"/>
      <c r="H101" s="18">
        <f t="shared" si="13"/>
        <v>411.4</v>
      </c>
      <c r="I101" s="18">
        <f t="shared" si="14"/>
        <v>617.1</v>
      </c>
      <c r="J101" s="18">
        <f t="shared" si="15"/>
        <v>822.8</v>
      </c>
      <c r="K101" s="18">
        <f t="shared" si="16"/>
        <v>1028.5</v>
      </c>
      <c r="L101" s="18">
        <f t="shared" si="17"/>
        <v>1234.2</v>
      </c>
      <c r="M101" s="18">
        <f t="shared" si="18"/>
        <v>1439.9</v>
      </c>
      <c r="N101" s="18">
        <f t="shared" si="19"/>
        <v>1645.6</v>
      </c>
      <c r="O101" s="18">
        <f t="shared" si="20"/>
        <v>1851.3</v>
      </c>
      <c r="P101" s="18">
        <f t="shared" si="21"/>
        <v>2057</v>
      </c>
    </row>
    <row r="102" spans="1:16" hidden="1" x14ac:dyDescent="0.3">
      <c r="A102" s="22">
        <f>IF(Selbstdeklaration!$F$76=B102,F102/20*Selbstdeklaration!$F$77,0)</f>
        <v>0</v>
      </c>
      <c r="B102" s="16">
        <v>107500</v>
      </c>
      <c r="C102" s="18">
        <f t="shared" si="23"/>
        <v>0</v>
      </c>
      <c r="D102" s="17"/>
      <c r="F102" s="18">
        <f t="shared" si="25"/>
        <v>0</v>
      </c>
      <c r="G102" s="18"/>
      <c r="H102" s="18">
        <f t="shared" si="13"/>
        <v>411.4</v>
      </c>
      <c r="I102" s="18">
        <f t="shared" si="14"/>
        <v>617.1</v>
      </c>
      <c r="J102" s="18">
        <f t="shared" si="15"/>
        <v>822.8</v>
      </c>
      <c r="K102" s="18">
        <f t="shared" si="16"/>
        <v>1028.5</v>
      </c>
      <c r="L102" s="18">
        <f t="shared" si="17"/>
        <v>1234.2</v>
      </c>
      <c r="M102" s="18">
        <f t="shared" si="18"/>
        <v>1439.9</v>
      </c>
      <c r="N102" s="18">
        <f t="shared" si="19"/>
        <v>1645.6</v>
      </c>
      <c r="O102" s="18">
        <f t="shared" si="20"/>
        <v>1851.3</v>
      </c>
      <c r="P102" s="18">
        <f t="shared" si="21"/>
        <v>2057</v>
      </c>
    </row>
    <row r="103" spans="1:16" hidden="1" x14ac:dyDescent="0.3">
      <c r="A103" s="22">
        <f>IF(Selbstdeklaration!$F$76=B103,F103/20*Selbstdeklaration!$F$77,0)</f>
        <v>0</v>
      </c>
      <c r="B103" s="5">
        <v>108000</v>
      </c>
      <c r="C103" s="18">
        <f t="shared" si="23"/>
        <v>0</v>
      </c>
      <c r="D103" s="17"/>
      <c r="F103" s="18">
        <f t="shared" si="25"/>
        <v>0</v>
      </c>
      <c r="G103" s="18"/>
      <c r="H103" s="18">
        <f t="shared" si="13"/>
        <v>411.4</v>
      </c>
      <c r="I103" s="18">
        <f t="shared" si="14"/>
        <v>617.1</v>
      </c>
      <c r="J103" s="18">
        <f t="shared" si="15"/>
        <v>822.8</v>
      </c>
      <c r="K103" s="18">
        <f t="shared" si="16"/>
        <v>1028.5</v>
      </c>
      <c r="L103" s="18">
        <f t="shared" si="17"/>
        <v>1234.2</v>
      </c>
      <c r="M103" s="18">
        <f t="shared" si="18"/>
        <v>1439.9</v>
      </c>
      <c r="N103" s="18">
        <f t="shared" si="19"/>
        <v>1645.6</v>
      </c>
      <c r="O103" s="18">
        <f t="shared" si="20"/>
        <v>1851.3</v>
      </c>
      <c r="P103" s="18">
        <f t="shared" si="21"/>
        <v>2057</v>
      </c>
    </row>
    <row r="104" spans="1:16" hidden="1" x14ac:dyDescent="0.3">
      <c r="A104" s="22">
        <f>IF(Selbstdeklaration!$F$76=B104,F104/20*Selbstdeklaration!$F$77,0)</f>
        <v>0</v>
      </c>
      <c r="B104" s="5">
        <v>108500</v>
      </c>
      <c r="C104" s="18">
        <f t="shared" si="23"/>
        <v>0</v>
      </c>
      <c r="D104" s="17"/>
      <c r="F104" s="18">
        <f t="shared" si="25"/>
        <v>0</v>
      </c>
      <c r="G104" s="18"/>
      <c r="H104" s="18">
        <f t="shared" si="13"/>
        <v>411.4</v>
      </c>
      <c r="I104" s="18">
        <f t="shared" si="14"/>
        <v>617.1</v>
      </c>
      <c r="J104" s="18">
        <f t="shared" si="15"/>
        <v>822.8</v>
      </c>
      <c r="K104" s="18">
        <f t="shared" si="16"/>
        <v>1028.5</v>
      </c>
      <c r="L104" s="18">
        <f t="shared" si="17"/>
        <v>1234.2</v>
      </c>
      <c r="M104" s="18">
        <f t="shared" si="18"/>
        <v>1439.9</v>
      </c>
      <c r="N104" s="18">
        <f t="shared" si="19"/>
        <v>1645.6</v>
      </c>
      <c r="O104" s="18">
        <f t="shared" si="20"/>
        <v>1851.3</v>
      </c>
      <c r="P104" s="18">
        <f t="shared" si="21"/>
        <v>2057</v>
      </c>
    </row>
    <row r="105" spans="1:16" hidden="1" x14ac:dyDescent="0.3">
      <c r="A105" s="22">
        <f>IF(Selbstdeklaration!$F$76=B105,F105/20*Selbstdeklaration!$F$77,0)</f>
        <v>0</v>
      </c>
      <c r="B105" s="5">
        <v>109000</v>
      </c>
      <c r="C105" s="18">
        <f t="shared" si="23"/>
        <v>0</v>
      </c>
      <c r="D105" s="17"/>
      <c r="F105" s="18">
        <f t="shared" si="25"/>
        <v>0</v>
      </c>
      <c r="G105" s="18"/>
      <c r="H105" s="18">
        <f t="shared" si="13"/>
        <v>411.4</v>
      </c>
      <c r="I105" s="18">
        <f t="shared" si="14"/>
        <v>617.1</v>
      </c>
      <c r="J105" s="18">
        <f t="shared" si="15"/>
        <v>822.8</v>
      </c>
      <c r="K105" s="18">
        <f t="shared" si="16"/>
        <v>1028.5</v>
      </c>
      <c r="L105" s="18">
        <f t="shared" si="17"/>
        <v>1234.2</v>
      </c>
      <c r="M105" s="18">
        <f t="shared" si="18"/>
        <v>1439.9</v>
      </c>
      <c r="N105" s="18">
        <f t="shared" si="19"/>
        <v>1645.6</v>
      </c>
      <c r="O105" s="18">
        <f t="shared" si="20"/>
        <v>1851.3</v>
      </c>
      <c r="P105" s="18">
        <f t="shared" si="21"/>
        <v>2057</v>
      </c>
    </row>
    <row r="106" spans="1:16" hidden="1" x14ac:dyDescent="0.3">
      <c r="A106" s="22">
        <f>IF(Selbstdeklaration!$F$76=B106,F106/20*Selbstdeklaration!$F$77,0)</f>
        <v>0</v>
      </c>
      <c r="B106" s="16">
        <v>109500</v>
      </c>
      <c r="C106" s="18">
        <f t="shared" si="23"/>
        <v>0</v>
      </c>
      <c r="D106" s="17"/>
      <c r="F106" s="18">
        <f t="shared" si="25"/>
        <v>0</v>
      </c>
      <c r="G106" s="18"/>
      <c r="H106" s="18">
        <f t="shared" si="13"/>
        <v>411.4</v>
      </c>
      <c r="I106" s="18">
        <f t="shared" si="14"/>
        <v>617.1</v>
      </c>
      <c r="J106" s="18">
        <f t="shared" si="15"/>
        <v>822.8</v>
      </c>
      <c r="K106" s="18">
        <f t="shared" si="16"/>
        <v>1028.5</v>
      </c>
      <c r="L106" s="18">
        <f t="shared" si="17"/>
        <v>1234.2</v>
      </c>
      <c r="M106" s="18">
        <f t="shared" si="18"/>
        <v>1439.9</v>
      </c>
      <c r="N106" s="18">
        <f t="shared" si="19"/>
        <v>1645.6</v>
      </c>
      <c r="O106" s="18">
        <f t="shared" si="20"/>
        <v>1851.3</v>
      </c>
      <c r="P106" s="18">
        <f t="shared" si="21"/>
        <v>2057</v>
      </c>
    </row>
    <row r="107" spans="1:16" hidden="1" x14ac:dyDescent="0.3">
      <c r="A107" s="22">
        <f>IF(Selbstdeklaration!$F$76=B107,F107/20*Selbstdeklaration!$F$77,0)</f>
        <v>0</v>
      </c>
      <c r="B107" s="5">
        <v>110000</v>
      </c>
      <c r="C107" s="18">
        <f t="shared" si="23"/>
        <v>0</v>
      </c>
      <c r="D107" s="17"/>
      <c r="F107" s="18">
        <f t="shared" si="25"/>
        <v>0</v>
      </c>
      <c r="G107" s="18"/>
      <c r="H107" s="18">
        <f t="shared" si="13"/>
        <v>411.4</v>
      </c>
      <c r="I107" s="18">
        <f t="shared" si="14"/>
        <v>617.1</v>
      </c>
      <c r="J107" s="18">
        <f t="shared" si="15"/>
        <v>822.8</v>
      </c>
      <c r="K107" s="18">
        <f t="shared" si="16"/>
        <v>1028.5</v>
      </c>
      <c r="L107" s="18">
        <f t="shared" si="17"/>
        <v>1234.2</v>
      </c>
      <c r="M107" s="18">
        <f t="shared" si="18"/>
        <v>1439.9</v>
      </c>
      <c r="N107" s="18">
        <f t="shared" si="19"/>
        <v>1645.6</v>
      </c>
      <c r="O107" s="18">
        <f t="shared" si="20"/>
        <v>1851.3</v>
      </c>
      <c r="P107" s="18">
        <f t="shared" si="21"/>
        <v>2057</v>
      </c>
    </row>
    <row r="108" spans="1:16" hidden="1" x14ac:dyDescent="0.3">
      <c r="A108" s="22">
        <f>IF(Selbstdeklaration!$F$76=B108,F108/20*Selbstdeklaration!$F$77,0)</f>
        <v>0</v>
      </c>
      <c r="B108" s="5">
        <v>110500</v>
      </c>
      <c r="C108" s="18">
        <f t="shared" si="23"/>
        <v>0</v>
      </c>
      <c r="D108" s="17"/>
      <c r="F108" s="18">
        <f t="shared" si="25"/>
        <v>0</v>
      </c>
      <c r="G108" s="18"/>
      <c r="H108" s="18">
        <f t="shared" si="13"/>
        <v>411.4</v>
      </c>
      <c r="I108" s="18">
        <f t="shared" si="14"/>
        <v>617.1</v>
      </c>
      <c r="J108" s="18">
        <f t="shared" si="15"/>
        <v>822.8</v>
      </c>
      <c r="K108" s="18">
        <f t="shared" si="16"/>
        <v>1028.5</v>
      </c>
      <c r="L108" s="18">
        <f t="shared" si="17"/>
        <v>1234.2</v>
      </c>
      <c r="M108" s="18">
        <f t="shared" si="18"/>
        <v>1439.9</v>
      </c>
      <c r="N108" s="18">
        <f t="shared" si="19"/>
        <v>1645.6</v>
      </c>
      <c r="O108" s="18">
        <f t="shared" si="20"/>
        <v>1851.3</v>
      </c>
      <c r="P108" s="18">
        <f t="shared" si="21"/>
        <v>2057</v>
      </c>
    </row>
    <row r="109" spans="1:16" hidden="1" x14ac:dyDescent="0.3">
      <c r="A109" s="22">
        <f>IF(Selbstdeklaration!$F$76=B109,F109/20*Selbstdeklaration!$F$77,0)</f>
        <v>0</v>
      </c>
      <c r="B109" s="5">
        <v>111000</v>
      </c>
      <c r="C109" s="18">
        <f t="shared" si="23"/>
        <v>0</v>
      </c>
      <c r="D109" s="17"/>
      <c r="F109" s="18">
        <f t="shared" si="25"/>
        <v>0</v>
      </c>
      <c r="G109" s="18"/>
      <c r="H109" s="18">
        <f t="shared" si="13"/>
        <v>411.4</v>
      </c>
      <c r="I109" s="18">
        <f t="shared" si="14"/>
        <v>617.1</v>
      </c>
      <c r="J109" s="18">
        <f t="shared" si="15"/>
        <v>822.8</v>
      </c>
      <c r="K109" s="18">
        <f t="shared" si="16"/>
        <v>1028.5</v>
      </c>
      <c r="L109" s="18">
        <f t="shared" si="17"/>
        <v>1234.2</v>
      </c>
      <c r="M109" s="18">
        <f t="shared" si="18"/>
        <v>1439.9</v>
      </c>
      <c r="N109" s="18">
        <f t="shared" si="19"/>
        <v>1645.6</v>
      </c>
      <c r="O109" s="18">
        <f t="shared" si="20"/>
        <v>1851.3</v>
      </c>
      <c r="P109" s="18">
        <f t="shared" si="21"/>
        <v>2057</v>
      </c>
    </row>
    <row r="110" spans="1:16" hidden="1" x14ac:dyDescent="0.3">
      <c r="A110" s="22">
        <f>IF(Selbstdeklaration!$F$76=B110,F110/20*Selbstdeklaration!$F$77,0)</f>
        <v>0</v>
      </c>
      <c r="B110" s="5">
        <v>111500</v>
      </c>
      <c r="C110" s="18">
        <f t="shared" si="23"/>
        <v>0</v>
      </c>
      <c r="D110" s="17"/>
      <c r="F110" s="18">
        <f t="shared" si="25"/>
        <v>0</v>
      </c>
      <c r="G110" s="18"/>
      <c r="H110" s="18">
        <f t="shared" si="13"/>
        <v>411.4</v>
      </c>
      <c r="I110" s="18">
        <f t="shared" si="14"/>
        <v>617.1</v>
      </c>
      <c r="J110" s="18">
        <f t="shared" si="15"/>
        <v>822.8</v>
      </c>
      <c r="K110" s="18">
        <f t="shared" si="16"/>
        <v>1028.5</v>
      </c>
      <c r="L110" s="18">
        <f t="shared" si="17"/>
        <v>1234.2</v>
      </c>
      <c r="M110" s="18">
        <f t="shared" si="18"/>
        <v>1439.9</v>
      </c>
      <c r="N110" s="18">
        <f t="shared" si="19"/>
        <v>1645.6</v>
      </c>
      <c r="O110" s="18">
        <f t="shared" si="20"/>
        <v>1851.3</v>
      </c>
      <c r="P110" s="18">
        <f t="shared" si="21"/>
        <v>2057</v>
      </c>
    </row>
    <row r="111" spans="1:16" hidden="1" x14ac:dyDescent="0.3">
      <c r="A111" s="22">
        <f>IF(Selbstdeklaration!$F$76=B111,F111/20*Selbstdeklaration!$F$77,0)</f>
        <v>0</v>
      </c>
      <c r="B111" s="5">
        <v>112000</v>
      </c>
      <c r="C111" s="18">
        <f t="shared" si="23"/>
        <v>0</v>
      </c>
      <c r="D111" s="17"/>
      <c r="F111" s="18">
        <f t="shared" si="25"/>
        <v>0</v>
      </c>
      <c r="G111" s="18"/>
      <c r="H111" s="18">
        <f t="shared" si="13"/>
        <v>411.4</v>
      </c>
      <c r="I111" s="18">
        <f t="shared" si="14"/>
        <v>617.1</v>
      </c>
      <c r="J111" s="18">
        <f t="shared" si="15"/>
        <v>822.8</v>
      </c>
      <c r="K111" s="18">
        <f t="shared" si="16"/>
        <v>1028.5</v>
      </c>
      <c r="L111" s="18">
        <f t="shared" si="17"/>
        <v>1234.2</v>
      </c>
      <c r="M111" s="18">
        <f t="shared" si="18"/>
        <v>1439.9</v>
      </c>
      <c r="N111" s="18">
        <f t="shared" si="19"/>
        <v>1645.6</v>
      </c>
      <c r="O111" s="18">
        <f t="shared" si="20"/>
        <v>1851.3</v>
      </c>
      <c r="P111" s="18">
        <f t="shared" si="21"/>
        <v>2057</v>
      </c>
    </row>
    <row r="112" spans="1:16" hidden="1" x14ac:dyDescent="0.3">
      <c r="A112" s="22">
        <f>IF(Selbstdeklaration!$F$76=B112,F112/20*Selbstdeklaration!$F$77,0)</f>
        <v>0</v>
      </c>
      <c r="B112" s="5">
        <v>112500</v>
      </c>
      <c r="C112" s="18">
        <f t="shared" si="23"/>
        <v>0</v>
      </c>
      <c r="D112" s="17"/>
      <c r="F112" s="18">
        <f t="shared" si="25"/>
        <v>0</v>
      </c>
      <c r="G112" s="18"/>
      <c r="H112" s="18">
        <f t="shared" si="13"/>
        <v>411.4</v>
      </c>
      <c r="I112" s="18">
        <f t="shared" si="14"/>
        <v>617.1</v>
      </c>
      <c r="J112" s="18">
        <f t="shared" si="15"/>
        <v>822.8</v>
      </c>
      <c r="K112" s="18">
        <f t="shared" si="16"/>
        <v>1028.5</v>
      </c>
      <c r="L112" s="18">
        <f t="shared" si="17"/>
        <v>1234.2</v>
      </c>
      <c r="M112" s="18">
        <f t="shared" si="18"/>
        <v>1439.9</v>
      </c>
      <c r="N112" s="18">
        <f t="shared" si="19"/>
        <v>1645.6</v>
      </c>
      <c r="O112" s="18">
        <f t="shared" si="20"/>
        <v>1851.3</v>
      </c>
      <c r="P112" s="18">
        <f t="shared" si="21"/>
        <v>2057</v>
      </c>
    </row>
    <row r="113" spans="1:16" hidden="1" x14ac:dyDescent="0.3">
      <c r="A113" s="22">
        <f>IF(Selbstdeklaration!$F$76=B113,F113/20*Selbstdeklaration!$F$77,0)</f>
        <v>0</v>
      </c>
      <c r="B113" s="5">
        <v>113000</v>
      </c>
      <c r="C113" s="18">
        <f t="shared" si="23"/>
        <v>0</v>
      </c>
      <c r="D113" s="17"/>
      <c r="F113" s="18">
        <f t="shared" si="25"/>
        <v>0</v>
      </c>
      <c r="G113" s="18"/>
      <c r="H113" s="18">
        <f t="shared" si="13"/>
        <v>411.4</v>
      </c>
      <c r="I113" s="18">
        <f t="shared" si="14"/>
        <v>617.1</v>
      </c>
      <c r="J113" s="18">
        <f t="shared" si="15"/>
        <v>822.8</v>
      </c>
      <c r="K113" s="18">
        <f t="shared" si="16"/>
        <v>1028.5</v>
      </c>
      <c r="L113" s="18">
        <f t="shared" si="17"/>
        <v>1234.2</v>
      </c>
      <c r="M113" s="18">
        <f t="shared" si="18"/>
        <v>1439.9</v>
      </c>
      <c r="N113" s="18">
        <f t="shared" si="19"/>
        <v>1645.6</v>
      </c>
      <c r="O113" s="18">
        <f t="shared" si="20"/>
        <v>1851.3</v>
      </c>
      <c r="P113" s="18">
        <f t="shared" si="21"/>
        <v>2057</v>
      </c>
    </row>
    <row r="114" spans="1:16" hidden="1" x14ac:dyDescent="0.3">
      <c r="A114" s="22">
        <f>IF(Selbstdeklaration!$F$76=B114,F114/20*Selbstdeklaration!$F$77,0)</f>
        <v>0</v>
      </c>
      <c r="B114" s="16">
        <v>113500</v>
      </c>
      <c r="C114" s="18">
        <f t="shared" si="23"/>
        <v>0</v>
      </c>
      <c r="D114" s="17"/>
      <c r="F114" s="18">
        <f t="shared" si="25"/>
        <v>0</v>
      </c>
      <c r="G114" s="18"/>
      <c r="H114" s="18">
        <f t="shared" si="13"/>
        <v>411.4</v>
      </c>
      <c r="I114" s="18">
        <f t="shared" si="14"/>
        <v>617.1</v>
      </c>
      <c r="J114" s="18">
        <f t="shared" si="15"/>
        <v>822.8</v>
      </c>
      <c r="K114" s="18">
        <f t="shared" si="16"/>
        <v>1028.5</v>
      </c>
      <c r="L114" s="18">
        <f t="shared" si="17"/>
        <v>1234.2</v>
      </c>
      <c r="M114" s="18">
        <f t="shared" si="18"/>
        <v>1439.9</v>
      </c>
      <c r="N114" s="18">
        <f t="shared" si="19"/>
        <v>1645.6</v>
      </c>
      <c r="O114" s="18">
        <f t="shared" si="20"/>
        <v>1851.3</v>
      </c>
      <c r="P114" s="18">
        <f t="shared" si="21"/>
        <v>2057</v>
      </c>
    </row>
    <row r="115" spans="1:16" hidden="1" x14ac:dyDescent="0.3">
      <c r="A115" s="22">
        <f>IF(Selbstdeklaration!$F$76=B115,F115/20*Selbstdeklaration!$F$77,0)</f>
        <v>0</v>
      </c>
      <c r="B115" s="5">
        <v>114000</v>
      </c>
      <c r="C115" s="18">
        <f t="shared" si="23"/>
        <v>0</v>
      </c>
      <c r="D115" s="17"/>
      <c r="F115" s="18">
        <f t="shared" si="25"/>
        <v>0</v>
      </c>
      <c r="G115" s="18"/>
      <c r="H115" s="18">
        <f t="shared" si="13"/>
        <v>411.4</v>
      </c>
      <c r="I115" s="18">
        <f t="shared" si="14"/>
        <v>617.1</v>
      </c>
      <c r="J115" s="18">
        <f t="shared" si="15"/>
        <v>822.8</v>
      </c>
      <c r="K115" s="18">
        <f t="shared" si="16"/>
        <v>1028.5</v>
      </c>
      <c r="L115" s="18">
        <f t="shared" si="17"/>
        <v>1234.2</v>
      </c>
      <c r="M115" s="18">
        <f t="shared" si="18"/>
        <v>1439.9</v>
      </c>
      <c r="N115" s="18">
        <f t="shared" si="19"/>
        <v>1645.6</v>
      </c>
      <c r="O115" s="18">
        <f t="shared" si="20"/>
        <v>1851.3</v>
      </c>
      <c r="P115" s="18">
        <f t="shared" si="21"/>
        <v>2057</v>
      </c>
    </row>
    <row r="116" spans="1:16" hidden="1" x14ac:dyDescent="0.3">
      <c r="A116" s="22">
        <f>IF(Selbstdeklaration!$F$76=B116,F116/20*Selbstdeklaration!$F$77,0)</f>
        <v>0</v>
      </c>
      <c r="B116" s="5">
        <v>114500</v>
      </c>
      <c r="C116" s="18">
        <f t="shared" si="23"/>
        <v>0</v>
      </c>
      <c r="D116" s="17"/>
      <c r="F116" s="18">
        <f t="shared" si="25"/>
        <v>0</v>
      </c>
      <c r="G116" s="18"/>
      <c r="H116" s="18">
        <f t="shared" si="13"/>
        <v>411.4</v>
      </c>
      <c r="I116" s="18">
        <f t="shared" si="14"/>
        <v>617.1</v>
      </c>
      <c r="J116" s="18">
        <f t="shared" si="15"/>
        <v>822.8</v>
      </c>
      <c r="K116" s="18">
        <f t="shared" si="16"/>
        <v>1028.5</v>
      </c>
      <c r="L116" s="18">
        <f t="shared" si="17"/>
        <v>1234.2</v>
      </c>
      <c r="M116" s="18">
        <f t="shared" si="18"/>
        <v>1439.9</v>
      </c>
      <c r="N116" s="18">
        <f t="shared" si="19"/>
        <v>1645.6</v>
      </c>
      <c r="O116" s="18">
        <f t="shared" si="20"/>
        <v>1851.3</v>
      </c>
      <c r="P116" s="18">
        <f t="shared" si="21"/>
        <v>2057</v>
      </c>
    </row>
    <row r="117" spans="1:16" hidden="1" x14ac:dyDescent="0.3">
      <c r="A117" s="22">
        <f>IF(Selbstdeklaration!$F$76=B117,F117/20*Selbstdeklaration!$F$77,0)</f>
        <v>0</v>
      </c>
      <c r="B117" s="5">
        <v>115000</v>
      </c>
      <c r="C117" s="18">
        <f t="shared" si="23"/>
        <v>0</v>
      </c>
      <c r="D117" s="17"/>
      <c r="F117" s="18">
        <f t="shared" si="25"/>
        <v>0</v>
      </c>
      <c r="G117" s="18"/>
      <c r="H117" s="18">
        <f t="shared" si="13"/>
        <v>411.4</v>
      </c>
      <c r="I117" s="18">
        <f t="shared" si="14"/>
        <v>617.1</v>
      </c>
      <c r="J117" s="18">
        <f t="shared" si="15"/>
        <v>822.8</v>
      </c>
      <c r="K117" s="18">
        <f t="shared" si="16"/>
        <v>1028.5</v>
      </c>
      <c r="L117" s="18">
        <f t="shared" si="17"/>
        <v>1234.2</v>
      </c>
      <c r="M117" s="18">
        <f t="shared" si="18"/>
        <v>1439.9</v>
      </c>
      <c r="N117" s="18">
        <f t="shared" si="19"/>
        <v>1645.6</v>
      </c>
      <c r="O117" s="18">
        <f t="shared" si="20"/>
        <v>1851.3</v>
      </c>
      <c r="P117" s="18">
        <f t="shared" si="21"/>
        <v>2057</v>
      </c>
    </row>
    <row r="118" spans="1:16" hidden="1" x14ac:dyDescent="0.3">
      <c r="A118" s="22">
        <f>IF(Selbstdeklaration!$F$76=B118,F118/20*Selbstdeklaration!$F$77,0)</f>
        <v>0</v>
      </c>
      <c r="B118" s="16">
        <v>115500</v>
      </c>
      <c r="C118" s="18">
        <f t="shared" si="23"/>
        <v>0</v>
      </c>
      <c r="D118" s="17"/>
      <c r="F118" s="18">
        <f t="shared" si="25"/>
        <v>0</v>
      </c>
      <c r="G118" s="18"/>
      <c r="H118" s="18">
        <f t="shared" si="13"/>
        <v>411.4</v>
      </c>
      <c r="I118" s="18">
        <f t="shared" si="14"/>
        <v>617.1</v>
      </c>
      <c r="J118" s="18">
        <f t="shared" si="15"/>
        <v>822.8</v>
      </c>
      <c r="K118" s="18">
        <f t="shared" si="16"/>
        <v>1028.5</v>
      </c>
      <c r="L118" s="18">
        <f t="shared" si="17"/>
        <v>1234.2</v>
      </c>
      <c r="M118" s="18">
        <f t="shared" si="18"/>
        <v>1439.9</v>
      </c>
      <c r="N118" s="18">
        <f t="shared" si="19"/>
        <v>1645.6</v>
      </c>
      <c r="O118" s="18">
        <f t="shared" si="20"/>
        <v>1851.3</v>
      </c>
      <c r="P118" s="18">
        <f t="shared" si="21"/>
        <v>2057</v>
      </c>
    </row>
    <row r="119" spans="1:16" hidden="1" x14ac:dyDescent="0.3">
      <c r="A119" s="22">
        <f>IF(Selbstdeklaration!$F$76=B119,F119/20*Selbstdeklaration!$F$77,0)</f>
        <v>0</v>
      </c>
      <c r="B119" s="5">
        <v>116000</v>
      </c>
      <c r="C119" s="18">
        <f t="shared" si="23"/>
        <v>0</v>
      </c>
      <c r="D119" s="17"/>
      <c r="F119" s="18">
        <f t="shared" si="25"/>
        <v>0</v>
      </c>
      <c r="G119" s="18"/>
      <c r="H119" s="18">
        <f t="shared" si="13"/>
        <v>411.4</v>
      </c>
      <c r="I119" s="18">
        <f t="shared" si="14"/>
        <v>617.1</v>
      </c>
      <c r="J119" s="18">
        <f t="shared" si="15"/>
        <v>822.8</v>
      </c>
      <c r="K119" s="18">
        <f t="shared" si="16"/>
        <v>1028.5</v>
      </c>
      <c r="L119" s="18">
        <f t="shared" si="17"/>
        <v>1234.2</v>
      </c>
      <c r="M119" s="18">
        <f t="shared" si="18"/>
        <v>1439.9</v>
      </c>
      <c r="N119" s="18">
        <f t="shared" si="19"/>
        <v>1645.6</v>
      </c>
      <c r="O119" s="18">
        <f t="shared" si="20"/>
        <v>1851.3</v>
      </c>
      <c r="P119" s="18">
        <f t="shared" si="21"/>
        <v>2057</v>
      </c>
    </row>
    <row r="120" spans="1:16" hidden="1" x14ac:dyDescent="0.3">
      <c r="A120" s="22">
        <f>IF(Selbstdeklaration!$F$76=B120,F120/20*Selbstdeklaration!$F$77,0)</f>
        <v>0</v>
      </c>
      <c r="B120" s="5">
        <v>116500</v>
      </c>
      <c r="C120" s="18">
        <f t="shared" si="23"/>
        <v>0</v>
      </c>
      <c r="D120" s="17"/>
      <c r="F120" s="18">
        <f t="shared" si="25"/>
        <v>0</v>
      </c>
      <c r="G120" s="18"/>
      <c r="H120" s="18">
        <f t="shared" si="13"/>
        <v>411.4</v>
      </c>
      <c r="I120" s="18">
        <f t="shared" si="14"/>
        <v>617.1</v>
      </c>
      <c r="J120" s="18">
        <f t="shared" si="15"/>
        <v>822.8</v>
      </c>
      <c r="K120" s="18">
        <f t="shared" si="16"/>
        <v>1028.5</v>
      </c>
      <c r="L120" s="18">
        <f t="shared" si="17"/>
        <v>1234.2</v>
      </c>
      <c r="M120" s="18">
        <f t="shared" si="18"/>
        <v>1439.9</v>
      </c>
      <c r="N120" s="18">
        <f t="shared" si="19"/>
        <v>1645.6</v>
      </c>
      <c r="O120" s="18">
        <f t="shared" si="20"/>
        <v>1851.3</v>
      </c>
      <c r="P120" s="18">
        <f t="shared" si="21"/>
        <v>2057</v>
      </c>
    </row>
    <row r="121" spans="1:16" hidden="1" x14ac:dyDescent="0.3">
      <c r="A121" s="22">
        <f>IF(Selbstdeklaration!$F$76=B121,F121/20*Selbstdeklaration!$F$77,0)</f>
        <v>0</v>
      </c>
      <c r="B121" s="5">
        <v>117000</v>
      </c>
      <c r="C121" s="18">
        <f t="shared" si="23"/>
        <v>0</v>
      </c>
      <c r="D121" s="17"/>
      <c r="F121" s="18">
        <f t="shared" si="25"/>
        <v>0</v>
      </c>
      <c r="G121" s="18"/>
      <c r="H121" s="18">
        <f t="shared" si="13"/>
        <v>411.4</v>
      </c>
      <c r="I121" s="18">
        <f t="shared" si="14"/>
        <v>617.1</v>
      </c>
      <c r="J121" s="18">
        <f t="shared" si="15"/>
        <v>822.8</v>
      </c>
      <c r="K121" s="18">
        <f t="shared" si="16"/>
        <v>1028.5</v>
      </c>
      <c r="L121" s="18">
        <f t="shared" si="17"/>
        <v>1234.2</v>
      </c>
      <c r="M121" s="18">
        <f t="shared" si="18"/>
        <v>1439.9</v>
      </c>
      <c r="N121" s="18">
        <f t="shared" si="19"/>
        <v>1645.6</v>
      </c>
      <c r="O121" s="18">
        <f t="shared" si="20"/>
        <v>1851.3</v>
      </c>
      <c r="P121" s="18">
        <f t="shared" si="21"/>
        <v>2057</v>
      </c>
    </row>
    <row r="122" spans="1:16" hidden="1" x14ac:dyDescent="0.3">
      <c r="A122" s="22">
        <f>IF(Selbstdeklaration!$F$76=B122,F122/20*Selbstdeklaration!$F$77,0)</f>
        <v>0</v>
      </c>
      <c r="B122" s="5">
        <v>117500</v>
      </c>
      <c r="C122" s="18">
        <f t="shared" si="23"/>
        <v>0</v>
      </c>
      <c r="D122" s="17"/>
      <c r="F122" s="18">
        <f t="shared" si="25"/>
        <v>0</v>
      </c>
      <c r="G122" s="18"/>
      <c r="H122" s="18">
        <f t="shared" si="13"/>
        <v>411.4</v>
      </c>
      <c r="I122" s="18">
        <f t="shared" si="14"/>
        <v>617.1</v>
      </c>
      <c r="J122" s="18">
        <f t="shared" si="15"/>
        <v>822.8</v>
      </c>
      <c r="K122" s="18">
        <f t="shared" si="16"/>
        <v>1028.5</v>
      </c>
      <c r="L122" s="18">
        <f t="shared" si="17"/>
        <v>1234.2</v>
      </c>
      <c r="M122" s="18">
        <f t="shared" si="18"/>
        <v>1439.9</v>
      </c>
      <c r="N122" s="18">
        <f t="shared" si="19"/>
        <v>1645.6</v>
      </c>
      <c r="O122" s="18">
        <f t="shared" si="20"/>
        <v>1851.3</v>
      </c>
      <c r="P122" s="18">
        <f t="shared" si="21"/>
        <v>2057</v>
      </c>
    </row>
    <row r="123" spans="1:16" hidden="1" x14ac:dyDescent="0.3">
      <c r="A123" s="22">
        <f>IF(Selbstdeklaration!$F$76=B123,F123/20*Selbstdeklaration!$F$77,0)</f>
        <v>0</v>
      </c>
      <c r="B123" s="5">
        <v>118000</v>
      </c>
      <c r="C123" s="18">
        <f t="shared" si="23"/>
        <v>0</v>
      </c>
      <c r="D123" s="17"/>
      <c r="F123" s="18">
        <f t="shared" si="25"/>
        <v>0</v>
      </c>
      <c r="G123" s="18"/>
      <c r="H123" s="18">
        <f t="shared" si="13"/>
        <v>411.4</v>
      </c>
      <c r="I123" s="18">
        <f t="shared" si="14"/>
        <v>617.1</v>
      </c>
      <c r="J123" s="18">
        <f t="shared" si="15"/>
        <v>822.8</v>
      </c>
      <c r="K123" s="18">
        <f t="shared" si="16"/>
        <v>1028.5</v>
      </c>
      <c r="L123" s="18">
        <f t="shared" si="17"/>
        <v>1234.2</v>
      </c>
      <c r="M123" s="18">
        <f t="shared" si="18"/>
        <v>1439.9</v>
      </c>
      <c r="N123" s="18">
        <f t="shared" si="19"/>
        <v>1645.6</v>
      </c>
      <c r="O123" s="18">
        <f t="shared" si="20"/>
        <v>1851.3</v>
      </c>
      <c r="P123" s="18">
        <f t="shared" si="21"/>
        <v>2057</v>
      </c>
    </row>
    <row r="124" spans="1:16" hidden="1" x14ac:dyDescent="0.3">
      <c r="A124" s="22">
        <f>IF(Selbstdeklaration!$F$76=B124,F124/20*Selbstdeklaration!$F$77,0)</f>
        <v>0</v>
      </c>
      <c r="B124" s="5">
        <v>118500</v>
      </c>
      <c r="C124" s="18">
        <f t="shared" si="23"/>
        <v>0</v>
      </c>
      <c r="D124" s="17"/>
      <c r="F124" s="18">
        <f t="shared" si="25"/>
        <v>0</v>
      </c>
      <c r="G124" s="18"/>
      <c r="H124" s="18">
        <f t="shared" si="13"/>
        <v>411.4</v>
      </c>
      <c r="I124" s="18">
        <f t="shared" si="14"/>
        <v>617.1</v>
      </c>
      <c r="J124" s="18">
        <f t="shared" si="15"/>
        <v>822.8</v>
      </c>
      <c r="K124" s="18">
        <f t="shared" si="16"/>
        <v>1028.5</v>
      </c>
      <c r="L124" s="18">
        <f t="shared" si="17"/>
        <v>1234.2</v>
      </c>
      <c r="M124" s="18">
        <f t="shared" si="18"/>
        <v>1439.9</v>
      </c>
      <c r="N124" s="18">
        <f t="shared" si="19"/>
        <v>1645.6</v>
      </c>
      <c r="O124" s="18">
        <f t="shared" si="20"/>
        <v>1851.3</v>
      </c>
      <c r="P124" s="18">
        <f t="shared" si="21"/>
        <v>2057</v>
      </c>
    </row>
    <row r="125" spans="1:16" hidden="1" x14ac:dyDescent="0.3">
      <c r="A125" s="22">
        <f>IF(Selbstdeklaration!$F$76=B125,F125/20*Selbstdeklaration!$F$77,0)</f>
        <v>0</v>
      </c>
      <c r="B125" s="5">
        <v>119000</v>
      </c>
      <c r="C125" s="18">
        <f t="shared" si="23"/>
        <v>0</v>
      </c>
      <c r="D125" s="17"/>
      <c r="F125" s="18">
        <f t="shared" si="25"/>
        <v>0</v>
      </c>
      <c r="G125" s="18"/>
      <c r="H125" s="18">
        <f t="shared" si="13"/>
        <v>411.4</v>
      </c>
      <c r="I125" s="18">
        <f t="shared" si="14"/>
        <v>617.1</v>
      </c>
      <c r="J125" s="18">
        <f t="shared" si="15"/>
        <v>822.8</v>
      </c>
      <c r="K125" s="18">
        <f t="shared" si="16"/>
        <v>1028.5</v>
      </c>
      <c r="L125" s="18">
        <f t="shared" si="17"/>
        <v>1234.2</v>
      </c>
      <c r="M125" s="18">
        <f t="shared" si="18"/>
        <v>1439.9</v>
      </c>
      <c r="N125" s="18">
        <f t="shared" si="19"/>
        <v>1645.6</v>
      </c>
      <c r="O125" s="18">
        <f t="shared" si="20"/>
        <v>1851.3</v>
      </c>
      <c r="P125" s="18">
        <f t="shared" si="21"/>
        <v>2057</v>
      </c>
    </row>
    <row r="126" spans="1:16" hidden="1" x14ac:dyDescent="0.3">
      <c r="A126" s="22">
        <f>IF(Selbstdeklaration!$F$76=B126,F126/20*Selbstdeklaration!$F$77,0)</f>
        <v>0</v>
      </c>
      <c r="B126" s="16">
        <v>119500</v>
      </c>
      <c r="C126" s="18">
        <f t="shared" si="23"/>
        <v>0</v>
      </c>
      <c r="D126" s="17"/>
      <c r="F126" s="18">
        <f t="shared" si="25"/>
        <v>0</v>
      </c>
      <c r="G126" s="18"/>
      <c r="H126" s="18">
        <f t="shared" si="13"/>
        <v>411.4</v>
      </c>
      <c r="I126" s="18">
        <f t="shared" si="14"/>
        <v>617.1</v>
      </c>
      <c r="J126" s="18">
        <f t="shared" si="15"/>
        <v>822.8</v>
      </c>
      <c r="K126" s="18">
        <f t="shared" si="16"/>
        <v>1028.5</v>
      </c>
      <c r="L126" s="18">
        <f t="shared" si="17"/>
        <v>1234.2</v>
      </c>
      <c r="M126" s="18">
        <f t="shared" si="18"/>
        <v>1439.9</v>
      </c>
      <c r="N126" s="18">
        <f t="shared" si="19"/>
        <v>1645.6</v>
      </c>
      <c r="O126" s="18">
        <f t="shared" si="20"/>
        <v>1851.3</v>
      </c>
      <c r="P126" s="18">
        <f t="shared" si="21"/>
        <v>2057</v>
      </c>
    </row>
    <row r="127" spans="1:16" hidden="1" x14ac:dyDescent="0.3">
      <c r="A127" s="22">
        <f>IF(Selbstdeklaration!$F$76=B127,F127/20*Selbstdeklaration!$F$77,0)</f>
        <v>0</v>
      </c>
      <c r="B127" s="5">
        <v>120000</v>
      </c>
      <c r="C127" s="18">
        <f t="shared" si="23"/>
        <v>0</v>
      </c>
      <c r="D127" s="17"/>
      <c r="F127" s="18">
        <f t="shared" si="25"/>
        <v>0</v>
      </c>
      <c r="G127" s="18"/>
      <c r="H127" s="18">
        <f t="shared" si="13"/>
        <v>411.4</v>
      </c>
      <c r="I127" s="18">
        <f t="shared" si="14"/>
        <v>617.1</v>
      </c>
      <c r="J127" s="18">
        <f t="shared" si="15"/>
        <v>822.8</v>
      </c>
      <c r="K127" s="18">
        <f t="shared" si="16"/>
        <v>1028.5</v>
      </c>
      <c r="L127" s="18">
        <f t="shared" si="17"/>
        <v>1234.2</v>
      </c>
      <c r="M127" s="18">
        <f t="shared" si="18"/>
        <v>1439.9</v>
      </c>
      <c r="N127" s="18">
        <f t="shared" si="19"/>
        <v>1645.6</v>
      </c>
      <c r="O127" s="18">
        <f t="shared" si="20"/>
        <v>1851.3</v>
      </c>
      <c r="P127" s="18">
        <f t="shared" si="21"/>
        <v>2057</v>
      </c>
    </row>
    <row r="128" spans="1:16" hidden="1" x14ac:dyDescent="0.3">
      <c r="A128" s="22">
        <f>IF(Selbstdeklaration!$F$76=B128,F128/20*Selbstdeklaration!$F$77,0)</f>
        <v>0</v>
      </c>
      <c r="B128" s="5">
        <v>120500</v>
      </c>
      <c r="C128" s="18">
        <f t="shared" si="23"/>
        <v>0</v>
      </c>
      <c r="D128" s="17"/>
      <c r="F128" s="18">
        <f t="shared" si="25"/>
        <v>0</v>
      </c>
      <c r="G128" s="18"/>
      <c r="H128" s="18">
        <f t="shared" si="13"/>
        <v>411.4</v>
      </c>
      <c r="I128" s="18">
        <f t="shared" si="14"/>
        <v>617.1</v>
      </c>
      <c r="J128" s="18">
        <f t="shared" si="15"/>
        <v>822.8</v>
      </c>
      <c r="K128" s="18">
        <f t="shared" si="16"/>
        <v>1028.5</v>
      </c>
      <c r="L128" s="18">
        <f t="shared" si="17"/>
        <v>1234.2</v>
      </c>
      <c r="M128" s="18">
        <f t="shared" si="18"/>
        <v>1439.9</v>
      </c>
      <c r="N128" s="18">
        <f t="shared" si="19"/>
        <v>1645.6</v>
      </c>
      <c r="O128" s="18">
        <f t="shared" si="20"/>
        <v>1851.3</v>
      </c>
      <c r="P128" s="18">
        <f t="shared" si="21"/>
        <v>2057</v>
      </c>
    </row>
    <row r="129" spans="1:16" hidden="1" x14ac:dyDescent="0.3">
      <c r="A129" s="22">
        <f>IF(Selbstdeklaration!$F$76=B129,F129/20*Selbstdeklaration!$F$77,0)</f>
        <v>0</v>
      </c>
      <c r="B129" s="5">
        <v>121000</v>
      </c>
      <c r="C129" s="18">
        <f t="shared" si="23"/>
        <v>0</v>
      </c>
      <c r="D129" s="17"/>
      <c r="F129" s="18">
        <f t="shared" si="25"/>
        <v>0</v>
      </c>
      <c r="G129" s="18"/>
      <c r="H129" s="18">
        <f t="shared" si="13"/>
        <v>411.4</v>
      </c>
      <c r="I129" s="18">
        <f t="shared" si="14"/>
        <v>617.1</v>
      </c>
      <c r="J129" s="18">
        <f t="shared" si="15"/>
        <v>822.8</v>
      </c>
      <c r="K129" s="18">
        <f t="shared" si="16"/>
        <v>1028.5</v>
      </c>
      <c r="L129" s="18">
        <f t="shared" si="17"/>
        <v>1234.2</v>
      </c>
      <c r="M129" s="18">
        <f t="shared" si="18"/>
        <v>1439.9</v>
      </c>
      <c r="N129" s="18">
        <f t="shared" si="19"/>
        <v>1645.6</v>
      </c>
      <c r="O129" s="18">
        <f t="shared" si="20"/>
        <v>1851.3</v>
      </c>
      <c r="P129" s="18">
        <f t="shared" si="21"/>
        <v>2057</v>
      </c>
    </row>
    <row r="130" spans="1:16" hidden="1" x14ac:dyDescent="0.3">
      <c r="A130" s="22">
        <f>IF(Selbstdeklaration!$F$76=B130,F130/20*Selbstdeklaration!$F$77,0)</f>
        <v>0</v>
      </c>
      <c r="B130" s="16">
        <v>121500</v>
      </c>
      <c r="C130" s="18">
        <f t="shared" si="23"/>
        <v>0</v>
      </c>
      <c r="D130" s="17"/>
      <c r="F130" s="18">
        <f t="shared" si="25"/>
        <v>0</v>
      </c>
      <c r="G130" s="18"/>
      <c r="H130" s="18">
        <f t="shared" si="13"/>
        <v>411.4</v>
      </c>
      <c r="I130" s="18">
        <f t="shared" si="14"/>
        <v>617.1</v>
      </c>
      <c r="J130" s="18">
        <f t="shared" si="15"/>
        <v>822.8</v>
      </c>
      <c r="K130" s="18">
        <f t="shared" si="16"/>
        <v>1028.5</v>
      </c>
      <c r="L130" s="18">
        <f t="shared" si="17"/>
        <v>1234.2</v>
      </c>
      <c r="M130" s="18">
        <f t="shared" si="18"/>
        <v>1439.9</v>
      </c>
      <c r="N130" s="18">
        <f t="shared" si="19"/>
        <v>1645.6</v>
      </c>
      <c r="O130" s="18">
        <f t="shared" si="20"/>
        <v>1851.3</v>
      </c>
      <c r="P130" s="18">
        <f t="shared" si="21"/>
        <v>2057</v>
      </c>
    </row>
    <row r="131" spans="1:16" hidden="1" x14ac:dyDescent="0.3">
      <c r="A131" s="22">
        <f>IF(Selbstdeklaration!$F$76=B131,F131/20*Selbstdeklaration!$F$77,0)</f>
        <v>0</v>
      </c>
      <c r="B131" s="5">
        <v>122000</v>
      </c>
      <c r="C131" s="18">
        <f t="shared" si="23"/>
        <v>0</v>
      </c>
      <c r="D131" s="17"/>
      <c r="F131" s="18">
        <f t="shared" si="25"/>
        <v>0</v>
      </c>
      <c r="G131" s="18"/>
      <c r="H131" s="18">
        <f t="shared" si="13"/>
        <v>411.4</v>
      </c>
      <c r="I131" s="18">
        <f t="shared" si="14"/>
        <v>617.1</v>
      </c>
      <c r="J131" s="18">
        <f t="shared" si="15"/>
        <v>822.8</v>
      </c>
      <c r="K131" s="18">
        <f t="shared" si="16"/>
        <v>1028.5</v>
      </c>
      <c r="L131" s="18">
        <f t="shared" si="17"/>
        <v>1234.2</v>
      </c>
      <c r="M131" s="18">
        <f t="shared" si="18"/>
        <v>1439.9</v>
      </c>
      <c r="N131" s="18">
        <f t="shared" si="19"/>
        <v>1645.6</v>
      </c>
      <c r="O131" s="18">
        <f t="shared" si="20"/>
        <v>1851.3</v>
      </c>
      <c r="P131" s="18">
        <f t="shared" si="21"/>
        <v>2057</v>
      </c>
    </row>
    <row r="132" spans="1:16" hidden="1" x14ac:dyDescent="0.3">
      <c r="A132" s="22">
        <f>IF(Selbstdeklaration!$F$76=B132,F132/20*Selbstdeklaration!$F$77,0)</f>
        <v>0</v>
      </c>
      <c r="B132" s="5">
        <v>122500</v>
      </c>
      <c r="C132" s="18">
        <f t="shared" si="23"/>
        <v>0</v>
      </c>
      <c r="D132" s="17"/>
      <c r="F132" s="18">
        <f t="shared" si="25"/>
        <v>0</v>
      </c>
      <c r="G132" s="18"/>
      <c r="H132" s="18">
        <f t="shared" si="13"/>
        <v>411.4</v>
      </c>
      <c r="I132" s="18">
        <f t="shared" si="14"/>
        <v>617.1</v>
      </c>
      <c r="J132" s="18">
        <f t="shared" si="15"/>
        <v>822.8</v>
      </c>
      <c r="K132" s="18">
        <f t="shared" si="16"/>
        <v>1028.5</v>
      </c>
      <c r="L132" s="18">
        <f t="shared" si="17"/>
        <v>1234.2</v>
      </c>
      <c r="M132" s="18">
        <f t="shared" si="18"/>
        <v>1439.9</v>
      </c>
      <c r="N132" s="18">
        <f t="shared" si="19"/>
        <v>1645.6</v>
      </c>
      <c r="O132" s="18">
        <f t="shared" si="20"/>
        <v>1851.3</v>
      </c>
      <c r="P132" s="18">
        <f t="shared" si="21"/>
        <v>2057</v>
      </c>
    </row>
    <row r="133" spans="1:16" hidden="1" x14ac:dyDescent="0.3">
      <c r="A133" s="22">
        <f>IF(Selbstdeklaration!$F$76=B133,F133/20*Selbstdeklaration!$F$77,0)</f>
        <v>0</v>
      </c>
      <c r="B133" s="5">
        <v>123000</v>
      </c>
      <c r="C133" s="18">
        <f t="shared" si="23"/>
        <v>0</v>
      </c>
      <c r="D133" s="17"/>
      <c r="F133" s="18">
        <f t="shared" si="25"/>
        <v>0</v>
      </c>
      <c r="G133" s="18"/>
      <c r="H133" s="18">
        <f t="shared" si="13"/>
        <v>411.4</v>
      </c>
      <c r="I133" s="18">
        <f t="shared" si="14"/>
        <v>617.1</v>
      </c>
      <c r="J133" s="18">
        <f t="shared" si="15"/>
        <v>822.8</v>
      </c>
      <c r="K133" s="18">
        <f t="shared" si="16"/>
        <v>1028.5</v>
      </c>
      <c r="L133" s="18">
        <f t="shared" si="17"/>
        <v>1234.2</v>
      </c>
      <c r="M133" s="18">
        <f t="shared" si="18"/>
        <v>1439.9</v>
      </c>
      <c r="N133" s="18">
        <f t="shared" si="19"/>
        <v>1645.6</v>
      </c>
      <c r="O133" s="18">
        <f t="shared" si="20"/>
        <v>1851.3</v>
      </c>
      <c r="P133" s="18">
        <f t="shared" si="21"/>
        <v>2057</v>
      </c>
    </row>
    <row r="134" spans="1:16" hidden="1" x14ac:dyDescent="0.3">
      <c r="A134" s="22">
        <f>IF(Selbstdeklaration!$F$76=B134,F134/20*Selbstdeklaration!$F$77,0)</f>
        <v>0</v>
      </c>
      <c r="B134" s="5">
        <v>123500</v>
      </c>
      <c r="C134" s="18">
        <f t="shared" si="23"/>
        <v>0</v>
      </c>
      <c r="D134" s="17"/>
      <c r="F134" s="18">
        <f t="shared" si="25"/>
        <v>0</v>
      </c>
      <c r="G134" s="18"/>
      <c r="H134" s="18">
        <f t="shared" si="13"/>
        <v>411.4</v>
      </c>
      <c r="I134" s="18">
        <f t="shared" si="14"/>
        <v>617.1</v>
      </c>
      <c r="J134" s="18">
        <f t="shared" si="15"/>
        <v>822.8</v>
      </c>
      <c r="K134" s="18">
        <f t="shared" si="16"/>
        <v>1028.5</v>
      </c>
      <c r="L134" s="18">
        <f t="shared" si="17"/>
        <v>1234.2</v>
      </c>
      <c r="M134" s="18">
        <f t="shared" si="18"/>
        <v>1439.9</v>
      </c>
      <c r="N134" s="18">
        <f t="shared" si="19"/>
        <v>1645.6</v>
      </c>
      <c r="O134" s="18">
        <f t="shared" si="20"/>
        <v>1851.3</v>
      </c>
      <c r="P134" s="18">
        <f t="shared" si="21"/>
        <v>2057</v>
      </c>
    </row>
    <row r="135" spans="1:16" hidden="1" x14ac:dyDescent="0.3">
      <c r="A135" s="22">
        <f>IF(Selbstdeklaration!$F$76=B135,F135/20*Selbstdeklaration!$F$77,0)</f>
        <v>0</v>
      </c>
      <c r="B135" s="5">
        <v>124000</v>
      </c>
      <c r="C135" s="18">
        <f t="shared" si="23"/>
        <v>0</v>
      </c>
      <c r="D135" s="17"/>
      <c r="F135" s="18">
        <f t="shared" si="25"/>
        <v>0</v>
      </c>
      <c r="G135" s="18"/>
      <c r="H135" s="18">
        <f t="shared" ref="H135:H167" si="26">ROUND($F$4-C135,1)</f>
        <v>411.4</v>
      </c>
      <c r="I135" s="18">
        <f t="shared" ref="I135:I167" si="27">ROUND($F$4*1.5-C135*1.5,1)</f>
        <v>617.1</v>
      </c>
      <c r="J135" s="18">
        <f t="shared" ref="J135:J167" si="28">ROUND($F$4*2-C135*2,1)</f>
        <v>822.8</v>
      </c>
      <c r="K135" s="18">
        <f t="shared" ref="K135:K167" si="29">ROUND($F$4*2.5-C135*2.5,1)</f>
        <v>1028.5</v>
      </c>
      <c r="L135" s="18">
        <f t="shared" ref="L135:L167" si="30">ROUND($F$4*3-C135*3,1)</f>
        <v>1234.2</v>
      </c>
      <c r="M135" s="18">
        <f t="shared" ref="M135:M167" si="31">ROUND($F$4*3.5-C135*3.5,1)</f>
        <v>1439.9</v>
      </c>
      <c r="N135" s="18">
        <f t="shared" ref="N135:N167" si="32">ROUND($F$4*4-C135*4,1)</f>
        <v>1645.6</v>
      </c>
      <c r="O135" s="18">
        <f t="shared" ref="O135:O167" si="33">ROUND($F$4*4.5-C135*4.5,1)</f>
        <v>1851.3</v>
      </c>
      <c r="P135" s="18">
        <f t="shared" ref="P135:P167" si="34">ROUND($F$4*5-C135*5,1)</f>
        <v>2057</v>
      </c>
    </row>
    <row r="136" spans="1:16" hidden="1" x14ac:dyDescent="0.3">
      <c r="A136" s="22">
        <f>IF(Selbstdeklaration!$F$76=B136,F136/20*Selbstdeklaration!$F$77,0)</f>
        <v>0</v>
      </c>
      <c r="B136" s="5">
        <v>124500</v>
      </c>
      <c r="C136" s="18">
        <f t="shared" si="23"/>
        <v>0</v>
      </c>
      <c r="D136" s="17"/>
      <c r="F136" s="18">
        <f t="shared" si="25"/>
        <v>0</v>
      </c>
      <c r="G136" s="18"/>
      <c r="H136" s="18">
        <f t="shared" si="26"/>
        <v>411.4</v>
      </c>
      <c r="I136" s="18">
        <f t="shared" si="27"/>
        <v>617.1</v>
      </c>
      <c r="J136" s="18">
        <f t="shared" si="28"/>
        <v>822.8</v>
      </c>
      <c r="K136" s="18">
        <f t="shared" si="29"/>
        <v>1028.5</v>
      </c>
      <c r="L136" s="18">
        <f t="shared" si="30"/>
        <v>1234.2</v>
      </c>
      <c r="M136" s="18">
        <f t="shared" si="31"/>
        <v>1439.9</v>
      </c>
      <c r="N136" s="18">
        <f t="shared" si="32"/>
        <v>1645.6</v>
      </c>
      <c r="O136" s="18">
        <f t="shared" si="33"/>
        <v>1851.3</v>
      </c>
      <c r="P136" s="18">
        <f t="shared" si="34"/>
        <v>2057</v>
      </c>
    </row>
    <row r="137" spans="1:16" hidden="1" x14ac:dyDescent="0.3">
      <c r="A137" s="22">
        <f>IF(Selbstdeklaration!$F$76=B137,F137/20*Selbstdeklaration!$F$77,0)</f>
        <v>0</v>
      </c>
      <c r="B137" s="5">
        <v>125000</v>
      </c>
      <c r="C137" s="18">
        <f t="shared" ref="C137:C167" si="35">+B137*D137</f>
        <v>0</v>
      </c>
      <c r="D137" s="17"/>
      <c r="F137" s="18">
        <f t="shared" si="25"/>
        <v>0</v>
      </c>
      <c r="G137" s="18"/>
      <c r="H137" s="18">
        <f t="shared" si="26"/>
        <v>411.4</v>
      </c>
      <c r="I137" s="18">
        <f t="shared" si="27"/>
        <v>617.1</v>
      </c>
      <c r="J137" s="18">
        <f t="shared" si="28"/>
        <v>822.8</v>
      </c>
      <c r="K137" s="18">
        <f t="shared" si="29"/>
        <v>1028.5</v>
      </c>
      <c r="L137" s="18">
        <f t="shared" si="30"/>
        <v>1234.2</v>
      </c>
      <c r="M137" s="18">
        <f t="shared" si="31"/>
        <v>1439.9</v>
      </c>
      <c r="N137" s="18">
        <f t="shared" si="32"/>
        <v>1645.6</v>
      </c>
      <c r="O137" s="18">
        <f t="shared" si="33"/>
        <v>1851.3</v>
      </c>
      <c r="P137" s="18">
        <f t="shared" si="34"/>
        <v>2057</v>
      </c>
    </row>
    <row r="138" spans="1:16" hidden="1" x14ac:dyDescent="0.3">
      <c r="A138" s="22">
        <f>IF(Selbstdeklaration!$F$76=B138,F138/20*Selbstdeklaration!$F$77,0)</f>
        <v>0</v>
      </c>
      <c r="B138" s="16">
        <v>125500</v>
      </c>
      <c r="C138" s="18">
        <f t="shared" si="35"/>
        <v>0</v>
      </c>
      <c r="D138" s="17"/>
      <c r="F138" s="18">
        <f t="shared" si="25"/>
        <v>0</v>
      </c>
      <c r="G138" s="18"/>
      <c r="H138" s="18">
        <f t="shared" si="26"/>
        <v>411.4</v>
      </c>
      <c r="I138" s="18">
        <f t="shared" si="27"/>
        <v>617.1</v>
      </c>
      <c r="J138" s="18">
        <f t="shared" si="28"/>
        <v>822.8</v>
      </c>
      <c r="K138" s="18">
        <f t="shared" si="29"/>
        <v>1028.5</v>
      </c>
      <c r="L138" s="18">
        <f t="shared" si="30"/>
        <v>1234.2</v>
      </c>
      <c r="M138" s="18">
        <f t="shared" si="31"/>
        <v>1439.9</v>
      </c>
      <c r="N138" s="18">
        <f t="shared" si="32"/>
        <v>1645.6</v>
      </c>
      <c r="O138" s="18">
        <f t="shared" si="33"/>
        <v>1851.3</v>
      </c>
      <c r="P138" s="18">
        <f t="shared" si="34"/>
        <v>2057</v>
      </c>
    </row>
    <row r="139" spans="1:16" hidden="1" x14ac:dyDescent="0.3">
      <c r="A139" s="22">
        <f>IF(Selbstdeklaration!$F$76=B139,F139/20*Selbstdeklaration!$F$77,0)</f>
        <v>0</v>
      </c>
      <c r="B139" s="5">
        <v>126000</v>
      </c>
      <c r="C139" s="18">
        <f t="shared" si="35"/>
        <v>0</v>
      </c>
      <c r="D139" s="17"/>
      <c r="F139" s="18">
        <f t="shared" si="25"/>
        <v>0</v>
      </c>
      <c r="G139" s="18"/>
      <c r="H139" s="18">
        <f t="shared" si="26"/>
        <v>411.4</v>
      </c>
      <c r="I139" s="18">
        <f t="shared" si="27"/>
        <v>617.1</v>
      </c>
      <c r="J139" s="18">
        <f t="shared" si="28"/>
        <v>822.8</v>
      </c>
      <c r="K139" s="18">
        <f t="shared" si="29"/>
        <v>1028.5</v>
      </c>
      <c r="L139" s="18">
        <f t="shared" si="30"/>
        <v>1234.2</v>
      </c>
      <c r="M139" s="18">
        <f t="shared" si="31"/>
        <v>1439.9</v>
      </c>
      <c r="N139" s="18">
        <f t="shared" si="32"/>
        <v>1645.6</v>
      </c>
      <c r="O139" s="18">
        <f t="shared" si="33"/>
        <v>1851.3</v>
      </c>
      <c r="P139" s="18">
        <f t="shared" si="34"/>
        <v>2057</v>
      </c>
    </row>
    <row r="140" spans="1:16" hidden="1" x14ac:dyDescent="0.3">
      <c r="A140" s="22">
        <f>IF(Selbstdeklaration!$F$76=B140,F140/20*Selbstdeklaration!$F$77,0)</f>
        <v>0</v>
      </c>
      <c r="B140" s="5">
        <v>126500</v>
      </c>
      <c r="C140" s="18">
        <f t="shared" si="35"/>
        <v>0</v>
      </c>
      <c r="D140" s="17"/>
      <c r="F140" s="18">
        <f t="shared" si="25"/>
        <v>0</v>
      </c>
      <c r="G140" s="18"/>
      <c r="H140" s="18">
        <f t="shared" si="26"/>
        <v>411.4</v>
      </c>
      <c r="I140" s="18">
        <f t="shared" si="27"/>
        <v>617.1</v>
      </c>
      <c r="J140" s="18">
        <f t="shared" si="28"/>
        <v>822.8</v>
      </c>
      <c r="K140" s="18">
        <f t="shared" si="29"/>
        <v>1028.5</v>
      </c>
      <c r="L140" s="18">
        <f t="shared" si="30"/>
        <v>1234.2</v>
      </c>
      <c r="M140" s="18">
        <f t="shared" si="31"/>
        <v>1439.9</v>
      </c>
      <c r="N140" s="18">
        <f t="shared" si="32"/>
        <v>1645.6</v>
      </c>
      <c r="O140" s="18">
        <f t="shared" si="33"/>
        <v>1851.3</v>
      </c>
      <c r="P140" s="18">
        <f t="shared" si="34"/>
        <v>2057</v>
      </c>
    </row>
    <row r="141" spans="1:16" hidden="1" x14ac:dyDescent="0.3">
      <c r="A141" s="22">
        <f>IF(Selbstdeklaration!$F$76=B141,F141/20*Selbstdeklaration!$F$77,0)</f>
        <v>0</v>
      </c>
      <c r="B141" s="5">
        <v>127000</v>
      </c>
      <c r="C141" s="18">
        <f t="shared" si="35"/>
        <v>0</v>
      </c>
      <c r="D141" s="17"/>
      <c r="F141" s="18">
        <f t="shared" si="25"/>
        <v>0</v>
      </c>
      <c r="G141" s="18"/>
      <c r="H141" s="18">
        <f t="shared" si="26"/>
        <v>411.4</v>
      </c>
      <c r="I141" s="18">
        <f t="shared" si="27"/>
        <v>617.1</v>
      </c>
      <c r="J141" s="18">
        <f t="shared" si="28"/>
        <v>822.8</v>
      </c>
      <c r="K141" s="18">
        <f t="shared" si="29"/>
        <v>1028.5</v>
      </c>
      <c r="L141" s="18">
        <f t="shared" si="30"/>
        <v>1234.2</v>
      </c>
      <c r="M141" s="18">
        <f t="shared" si="31"/>
        <v>1439.9</v>
      </c>
      <c r="N141" s="18">
        <f t="shared" si="32"/>
        <v>1645.6</v>
      </c>
      <c r="O141" s="18">
        <f t="shared" si="33"/>
        <v>1851.3</v>
      </c>
      <c r="P141" s="18">
        <f t="shared" si="34"/>
        <v>2057</v>
      </c>
    </row>
    <row r="142" spans="1:16" hidden="1" x14ac:dyDescent="0.3">
      <c r="A142" s="22">
        <f>IF(Selbstdeklaration!$F$76=B142,F142/20*Selbstdeklaration!$F$77,0)</f>
        <v>0</v>
      </c>
      <c r="B142" s="16">
        <v>127500</v>
      </c>
      <c r="C142" s="18">
        <f t="shared" si="35"/>
        <v>0</v>
      </c>
      <c r="D142" s="17"/>
      <c r="F142" s="18">
        <f t="shared" si="25"/>
        <v>0</v>
      </c>
      <c r="G142" s="18"/>
      <c r="H142" s="18">
        <f t="shared" si="26"/>
        <v>411.4</v>
      </c>
      <c r="I142" s="18">
        <f t="shared" si="27"/>
        <v>617.1</v>
      </c>
      <c r="J142" s="18">
        <f t="shared" si="28"/>
        <v>822.8</v>
      </c>
      <c r="K142" s="18">
        <f t="shared" si="29"/>
        <v>1028.5</v>
      </c>
      <c r="L142" s="18">
        <f t="shared" si="30"/>
        <v>1234.2</v>
      </c>
      <c r="M142" s="18">
        <f t="shared" si="31"/>
        <v>1439.9</v>
      </c>
      <c r="N142" s="18">
        <f t="shared" si="32"/>
        <v>1645.6</v>
      </c>
      <c r="O142" s="18">
        <f t="shared" si="33"/>
        <v>1851.3</v>
      </c>
      <c r="P142" s="18">
        <f t="shared" si="34"/>
        <v>2057</v>
      </c>
    </row>
    <row r="143" spans="1:16" hidden="1" x14ac:dyDescent="0.3">
      <c r="A143" s="22">
        <f>IF(Selbstdeklaration!$F$76=B143,F143/20*Selbstdeklaration!$F$77,0)</f>
        <v>0</v>
      </c>
      <c r="B143" s="5">
        <v>128000</v>
      </c>
      <c r="C143" s="18">
        <f t="shared" si="35"/>
        <v>0</v>
      </c>
      <c r="D143" s="17"/>
      <c r="F143" s="18">
        <f t="shared" si="25"/>
        <v>0</v>
      </c>
      <c r="G143" s="18"/>
      <c r="H143" s="18">
        <f t="shared" si="26"/>
        <v>411.4</v>
      </c>
      <c r="I143" s="18">
        <f t="shared" si="27"/>
        <v>617.1</v>
      </c>
      <c r="J143" s="18">
        <f t="shared" si="28"/>
        <v>822.8</v>
      </c>
      <c r="K143" s="18">
        <f t="shared" si="29"/>
        <v>1028.5</v>
      </c>
      <c r="L143" s="18">
        <f t="shared" si="30"/>
        <v>1234.2</v>
      </c>
      <c r="M143" s="18">
        <f t="shared" si="31"/>
        <v>1439.9</v>
      </c>
      <c r="N143" s="18">
        <f t="shared" si="32"/>
        <v>1645.6</v>
      </c>
      <c r="O143" s="18">
        <f t="shared" si="33"/>
        <v>1851.3</v>
      </c>
      <c r="P143" s="18">
        <f t="shared" si="34"/>
        <v>2057</v>
      </c>
    </row>
    <row r="144" spans="1:16" hidden="1" x14ac:dyDescent="0.3">
      <c r="A144" s="22">
        <f>IF(Selbstdeklaration!$F$76=B144,F144/20*Selbstdeklaration!$F$77,0)</f>
        <v>0</v>
      </c>
      <c r="B144" s="5">
        <v>128500</v>
      </c>
      <c r="C144" s="18">
        <f t="shared" si="35"/>
        <v>0</v>
      </c>
      <c r="D144" s="17"/>
      <c r="F144" s="18">
        <f t="shared" si="25"/>
        <v>0</v>
      </c>
      <c r="G144" s="18"/>
      <c r="H144" s="18">
        <f t="shared" si="26"/>
        <v>411.4</v>
      </c>
      <c r="I144" s="18">
        <f t="shared" si="27"/>
        <v>617.1</v>
      </c>
      <c r="J144" s="18">
        <f t="shared" si="28"/>
        <v>822.8</v>
      </c>
      <c r="K144" s="18">
        <f t="shared" si="29"/>
        <v>1028.5</v>
      </c>
      <c r="L144" s="18">
        <f t="shared" si="30"/>
        <v>1234.2</v>
      </c>
      <c r="M144" s="18">
        <f t="shared" si="31"/>
        <v>1439.9</v>
      </c>
      <c r="N144" s="18">
        <f t="shared" si="32"/>
        <v>1645.6</v>
      </c>
      <c r="O144" s="18">
        <f t="shared" si="33"/>
        <v>1851.3</v>
      </c>
      <c r="P144" s="18">
        <f t="shared" si="34"/>
        <v>2057</v>
      </c>
    </row>
    <row r="145" spans="1:16" hidden="1" x14ac:dyDescent="0.3">
      <c r="A145" s="22">
        <f>IF(Selbstdeklaration!$F$76=B145,F145/20*Selbstdeklaration!$F$77,0)</f>
        <v>0</v>
      </c>
      <c r="B145" s="5">
        <v>129000</v>
      </c>
      <c r="C145" s="18">
        <f t="shared" si="35"/>
        <v>0</v>
      </c>
      <c r="D145" s="17"/>
      <c r="F145" s="18">
        <f t="shared" si="25"/>
        <v>0</v>
      </c>
      <c r="G145" s="18"/>
      <c r="H145" s="18">
        <f t="shared" si="26"/>
        <v>411.4</v>
      </c>
      <c r="I145" s="18">
        <f t="shared" si="27"/>
        <v>617.1</v>
      </c>
      <c r="J145" s="18">
        <f t="shared" si="28"/>
        <v>822.8</v>
      </c>
      <c r="K145" s="18">
        <f t="shared" si="29"/>
        <v>1028.5</v>
      </c>
      <c r="L145" s="18">
        <f t="shared" si="30"/>
        <v>1234.2</v>
      </c>
      <c r="M145" s="18">
        <f t="shared" si="31"/>
        <v>1439.9</v>
      </c>
      <c r="N145" s="18">
        <f t="shared" si="32"/>
        <v>1645.6</v>
      </c>
      <c r="O145" s="18">
        <f t="shared" si="33"/>
        <v>1851.3</v>
      </c>
      <c r="P145" s="18">
        <f t="shared" si="34"/>
        <v>2057</v>
      </c>
    </row>
    <row r="146" spans="1:16" hidden="1" x14ac:dyDescent="0.3">
      <c r="A146" s="22">
        <f>IF(Selbstdeklaration!$F$76=B146,F146/20*Selbstdeklaration!$F$77,0)</f>
        <v>0</v>
      </c>
      <c r="B146" s="5">
        <v>129500</v>
      </c>
      <c r="C146" s="18">
        <f t="shared" si="35"/>
        <v>0</v>
      </c>
      <c r="D146" s="17"/>
      <c r="F146" s="18">
        <f t="shared" si="25"/>
        <v>0</v>
      </c>
      <c r="G146" s="18"/>
      <c r="H146" s="18">
        <f t="shared" si="26"/>
        <v>411.4</v>
      </c>
      <c r="I146" s="18">
        <f t="shared" si="27"/>
        <v>617.1</v>
      </c>
      <c r="J146" s="18">
        <f t="shared" si="28"/>
        <v>822.8</v>
      </c>
      <c r="K146" s="18">
        <f t="shared" si="29"/>
        <v>1028.5</v>
      </c>
      <c r="L146" s="18">
        <f t="shared" si="30"/>
        <v>1234.2</v>
      </c>
      <c r="M146" s="18">
        <f t="shared" si="31"/>
        <v>1439.9</v>
      </c>
      <c r="N146" s="18">
        <f t="shared" si="32"/>
        <v>1645.6</v>
      </c>
      <c r="O146" s="18">
        <f t="shared" si="33"/>
        <v>1851.3</v>
      </c>
      <c r="P146" s="18">
        <f t="shared" si="34"/>
        <v>2057</v>
      </c>
    </row>
    <row r="147" spans="1:16" hidden="1" x14ac:dyDescent="0.3">
      <c r="A147" s="22">
        <f>IF(Selbstdeklaration!$F$76=B147,F147/20*Selbstdeklaration!$F$77,0)</f>
        <v>0</v>
      </c>
      <c r="B147" s="5">
        <v>130000</v>
      </c>
      <c r="C147" s="18">
        <f t="shared" si="35"/>
        <v>0</v>
      </c>
      <c r="D147" s="17"/>
      <c r="F147" s="18">
        <f t="shared" si="25"/>
        <v>0</v>
      </c>
      <c r="G147" s="18"/>
      <c r="H147" s="18">
        <f t="shared" si="26"/>
        <v>411.4</v>
      </c>
      <c r="I147" s="18">
        <f t="shared" si="27"/>
        <v>617.1</v>
      </c>
      <c r="J147" s="18">
        <f t="shared" si="28"/>
        <v>822.8</v>
      </c>
      <c r="K147" s="18">
        <f t="shared" si="29"/>
        <v>1028.5</v>
      </c>
      <c r="L147" s="18">
        <f t="shared" si="30"/>
        <v>1234.2</v>
      </c>
      <c r="M147" s="18">
        <f t="shared" si="31"/>
        <v>1439.9</v>
      </c>
      <c r="N147" s="18">
        <f t="shared" si="32"/>
        <v>1645.6</v>
      </c>
      <c r="O147" s="18">
        <f t="shared" si="33"/>
        <v>1851.3</v>
      </c>
      <c r="P147" s="18">
        <f t="shared" si="34"/>
        <v>2057</v>
      </c>
    </row>
    <row r="148" spans="1:16" hidden="1" x14ac:dyDescent="0.3">
      <c r="A148" s="22">
        <f>IF(Selbstdeklaration!$F$76=B148,F148/20*Selbstdeklaration!$F$77,0)</f>
        <v>0</v>
      </c>
      <c r="B148" s="5">
        <v>130500</v>
      </c>
      <c r="C148" s="18">
        <f t="shared" si="35"/>
        <v>0</v>
      </c>
      <c r="D148" s="17"/>
      <c r="F148" s="18">
        <f t="shared" si="25"/>
        <v>0</v>
      </c>
      <c r="G148" s="18"/>
      <c r="H148" s="18">
        <f t="shared" si="26"/>
        <v>411.4</v>
      </c>
      <c r="I148" s="18">
        <f t="shared" si="27"/>
        <v>617.1</v>
      </c>
      <c r="J148" s="18">
        <f t="shared" si="28"/>
        <v>822.8</v>
      </c>
      <c r="K148" s="18">
        <f t="shared" si="29"/>
        <v>1028.5</v>
      </c>
      <c r="L148" s="18">
        <f t="shared" si="30"/>
        <v>1234.2</v>
      </c>
      <c r="M148" s="18">
        <f t="shared" si="31"/>
        <v>1439.9</v>
      </c>
      <c r="N148" s="18">
        <f t="shared" si="32"/>
        <v>1645.6</v>
      </c>
      <c r="O148" s="18">
        <f t="shared" si="33"/>
        <v>1851.3</v>
      </c>
      <c r="P148" s="18">
        <f t="shared" si="34"/>
        <v>2057</v>
      </c>
    </row>
    <row r="149" spans="1:16" hidden="1" x14ac:dyDescent="0.3">
      <c r="A149" s="22">
        <f>IF(Selbstdeklaration!$F$76=B149,F149/20*Selbstdeklaration!$F$77,0)</f>
        <v>0</v>
      </c>
      <c r="B149" s="5">
        <v>131000</v>
      </c>
      <c r="C149" s="18">
        <f t="shared" si="35"/>
        <v>0</v>
      </c>
      <c r="D149" s="17"/>
      <c r="F149" s="18">
        <f t="shared" si="25"/>
        <v>0</v>
      </c>
      <c r="G149" s="18"/>
      <c r="H149" s="18">
        <f t="shared" si="26"/>
        <v>411.4</v>
      </c>
      <c r="I149" s="18">
        <f t="shared" si="27"/>
        <v>617.1</v>
      </c>
      <c r="J149" s="18">
        <f t="shared" si="28"/>
        <v>822.8</v>
      </c>
      <c r="K149" s="18">
        <f t="shared" si="29"/>
        <v>1028.5</v>
      </c>
      <c r="L149" s="18">
        <f t="shared" si="30"/>
        <v>1234.2</v>
      </c>
      <c r="M149" s="18">
        <f t="shared" si="31"/>
        <v>1439.9</v>
      </c>
      <c r="N149" s="18">
        <f t="shared" si="32"/>
        <v>1645.6</v>
      </c>
      <c r="O149" s="18">
        <f t="shared" si="33"/>
        <v>1851.3</v>
      </c>
      <c r="P149" s="18">
        <f t="shared" si="34"/>
        <v>2057</v>
      </c>
    </row>
    <row r="150" spans="1:16" hidden="1" x14ac:dyDescent="0.3">
      <c r="A150" s="22">
        <f>IF(Selbstdeklaration!$F$76=B150,F150/20*Selbstdeklaration!$F$77,0)</f>
        <v>0</v>
      </c>
      <c r="B150" s="5">
        <v>131500</v>
      </c>
      <c r="C150" s="18">
        <f t="shared" si="35"/>
        <v>0</v>
      </c>
      <c r="D150" s="17"/>
      <c r="F150" s="18">
        <f t="shared" si="25"/>
        <v>0</v>
      </c>
      <c r="G150" s="18"/>
      <c r="H150" s="18">
        <f t="shared" si="26"/>
        <v>411.4</v>
      </c>
      <c r="I150" s="18">
        <f t="shared" si="27"/>
        <v>617.1</v>
      </c>
      <c r="J150" s="18">
        <f t="shared" si="28"/>
        <v>822.8</v>
      </c>
      <c r="K150" s="18">
        <f t="shared" si="29"/>
        <v>1028.5</v>
      </c>
      <c r="L150" s="18">
        <f t="shared" si="30"/>
        <v>1234.2</v>
      </c>
      <c r="M150" s="18">
        <f t="shared" si="31"/>
        <v>1439.9</v>
      </c>
      <c r="N150" s="18">
        <f t="shared" si="32"/>
        <v>1645.6</v>
      </c>
      <c r="O150" s="18">
        <f t="shared" si="33"/>
        <v>1851.3</v>
      </c>
      <c r="P150" s="18">
        <f t="shared" si="34"/>
        <v>2057</v>
      </c>
    </row>
    <row r="151" spans="1:16" hidden="1" x14ac:dyDescent="0.3">
      <c r="A151" s="22">
        <f>IF(Selbstdeklaration!$F$76=B151,F151/20*Selbstdeklaration!$F$77,0)</f>
        <v>0</v>
      </c>
      <c r="B151" s="5">
        <v>132000</v>
      </c>
      <c r="C151" s="18">
        <f t="shared" si="35"/>
        <v>0</v>
      </c>
      <c r="D151" s="17"/>
      <c r="F151" s="18">
        <f t="shared" si="25"/>
        <v>0</v>
      </c>
      <c r="G151" s="18"/>
      <c r="H151" s="18">
        <f t="shared" si="26"/>
        <v>411.4</v>
      </c>
      <c r="I151" s="18">
        <f t="shared" si="27"/>
        <v>617.1</v>
      </c>
      <c r="J151" s="18">
        <f t="shared" si="28"/>
        <v>822.8</v>
      </c>
      <c r="K151" s="18">
        <f t="shared" si="29"/>
        <v>1028.5</v>
      </c>
      <c r="L151" s="18">
        <f t="shared" si="30"/>
        <v>1234.2</v>
      </c>
      <c r="M151" s="18">
        <f t="shared" si="31"/>
        <v>1439.9</v>
      </c>
      <c r="N151" s="18">
        <f t="shared" si="32"/>
        <v>1645.6</v>
      </c>
      <c r="O151" s="18">
        <f t="shared" si="33"/>
        <v>1851.3</v>
      </c>
      <c r="P151" s="18">
        <f t="shared" si="34"/>
        <v>2057</v>
      </c>
    </row>
    <row r="152" spans="1:16" hidden="1" x14ac:dyDescent="0.3">
      <c r="A152" s="22">
        <f>IF(Selbstdeklaration!$F$76=B152,F152/20*Selbstdeklaration!$F$77,0)</f>
        <v>0</v>
      </c>
      <c r="B152" s="5">
        <v>132500</v>
      </c>
      <c r="C152" s="18">
        <f t="shared" si="35"/>
        <v>0</v>
      </c>
      <c r="D152" s="17"/>
      <c r="F152" s="18">
        <f t="shared" ref="F152:F167" si="36">+$C$167-C152</f>
        <v>0</v>
      </c>
      <c r="G152" s="18"/>
      <c r="H152" s="18">
        <f t="shared" si="26"/>
        <v>411.4</v>
      </c>
      <c r="I152" s="18">
        <f t="shared" si="27"/>
        <v>617.1</v>
      </c>
      <c r="J152" s="18">
        <f t="shared" si="28"/>
        <v>822.8</v>
      </c>
      <c r="K152" s="18">
        <f t="shared" si="29"/>
        <v>1028.5</v>
      </c>
      <c r="L152" s="18">
        <f t="shared" si="30"/>
        <v>1234.2</v>
      </c>
      <c r="M152" s="18">
        <f t="shared" si="31"/>
        <v>1439.9</v>
      </c>
      <c r="N152" s="18">
        <f t="shared" si="32"/>
        <v>1645.6</v>
      </c>
      <c r="O152" s="18">
        <f t="shared" si="33"/>
        <v>1851.3</v>
      </c>
      <c r="P152" s="18">
        <f t="shared" si="34"/>
        <v>2057</v>
      </c>
    </row>
    <row r="153" spans="1:16" hidden="1" x14ac:dyDescent="0.3">
      <c r="A153" s="22">
        <f>IF(Selbstdeklaration!$F$76=B153,F153/20*Selbstdeklaration!$F$77,0)</f>
        <v>0</v>
      </c>
      <c r="B153" s="5">
        <v>133000</v>
      </c>
      <c r="C153" s="18">
        <f t="shared" si="35"/>
        <v>0</v>
      </c>
      <c r="D153" s="17"/>
      <c r="F153" s="18">
        <f t="shared" si="36"/>
        <v>0</v>
      </c>
      <c r="G153" s="18"/>
      <c r="H153" s="18">
        <f t="shared" si="26"/>
        <v>411.4</v>
      </c>
      <c r="I153" s="18">
        <f t="shared" si="27"/>
        <v>617.1</v>
      </c>
      <c r="J153" s="18">
        <f t="shared" si="28"/>
        <v>822.8</v>
      </c>
      <c r="K153" s="18">
        <f t="shared" si="29"/>
        <v>1028.5</v>
      </c>
      <c r="L153" s="18">
        <f t="shared" si="30"/>
        <v>1234.2</v>
      </c>
      <c r="M153" s="18">
        <f t="shared" si="31"/>
        <v>1439.9</v>
      </c>
      <c r="N153" s="18">
        <f t="shared" si="32"/>
        <v>1645.6</v>
      </c>
      <c r="O153" s="18">
        <f t="shared" si="33"/>
        <v>1851.3</v>
      </c>
      <c r="P153" s="18">
        <f t="shared" si="34"/>
        <v>2057</v>
      </c>
    </row>
    <row r="154" spans="1:16" hidden="1" x14ac:dyDescent="0.3">
      <c r="A154" s="22">
        <f>IF(Selbstdeklaration!$F$76=B154,F154/20*Selbstdeklaration!$F$77,0)</f>
        <v>0</v>
      </c>
      <c r="B154" s="5">
        <v>133500</v>
      </c>
      <c r="C154" s="18">
        <f t="shared" si="35"/>
        <v>0</v>
      </c>
      <c r="D154" s="17"/>
      <c r="F154" s="18">
        <f t="shared" si="36"/>
        <v>0</v>
      </c>
      <c r="G154" s="18"/>
      <c r="H154" s="18">
        <f t="shared" si="26"/>
        <v>411.4</v>
      </c>
      <c r="I154" s="18">
        <f t="shared" si="27"/>
        <v>617.1</v>
      </c>
      <c r="J154" s="18">
        <f t="shared" si="28"/>
        <v>822.8</v>
      </c>
      <c r="K154" s="18">
        <f t="shared" si="29"/>
        <v>1028.5</v>
      </c>
      <c r="L154" s="18">
        <f t="shared" si="30"/>
        <v>1234.2</v>
      </c>
      <c r="M154" s="18">
        <f t="shared" si="31"/>
        <v>1439.9</v>
      </c>
      <c r="N154" s="18">
        <f t="shared" si="32"/>
        <v>1645.6</v>
      </c>
      <c r="O154" s="18">
        <f t="shared" si="33"/>
        <v>1851.3</v>
      </c>
      <c r="P154" s="18">
        <f t="shared" si="34"/>
        <v>2057</v>
      </c>
    </row>
    <row r="155" spans="1:16" hidden="1" x14ac:dyDescent="0.3">
      <c r="A155" s="22">
        <f>IF(Selbstdeklaration!$F$76=B155,F155/20*Selbstdeklaration!$F$77,0)</f>
        <v>0</v>
      </c>
      <c r="B155" s="5">
        <v>134000</v>
      </c>
      <c r="C155" s="18">
        <f t="shared" si="35"/>
        <v>0</v>
      </c>
      <c r="D155" s="17"/>
      <c r="F155" s="18">
        <f t="shared" si="36"/>
        <v>0</v>
      </c>
      <c r="G155" s="18"/>
      <c r="H155" s="18">
        <f t="shared" si="26"/>
        <v>411.4</v>
      </c>
      <c r="I155" s="18">
        <f t="shared" si="27"/>
        <v>617.1</v>
      </c>
      <c r="J155" s="18">
        <f t="shared" si="28"/>
        <v>822.8</v>
      </c>
      <c r="K155" s="18">
        <f t="shared" si="29"/>
        <v>1028.5</v>
      </c>
      <c r="L155" s="18">
        <f t="shared" si="30"/>
        <v>1234.2</v>
      </c>
      <c r="M155" s="18">
        <f t="shared" si="31"/>
        <v>1439.9</v>
      </c>
      <c r="N155" s="18">
        <f t="shared" si="32"/>
        <v>1645.6</v>
      </c>
      <c r="O155" s="18">
        <f t="shared" si="33"/>
        <v>1851.3</v>
      </c>
      <c r="P155" s="18">
        <f t="shared" si="34"/>
        <v>2057</v>
      </c>
    </row>
    <row r="156" spans="1:16" hidden="1" x14ac:dyDescent="0.3">
      <c r="A156" s="22">
        <f>IF(Selbstdeklaration!$F$76=B156,F156/20*Selbstdeklaration!$F$77,0)</f>
        <v>0</v>
      </c>
      <c r="B156" s="5">
        <v>134500</v>
      </c>
      <c r="C156" s="18">
        <f t="shared" si="35"/>
        <v>0</v>
      </c>
      <c r="D156" s="17"/>
      <c r="F156" s="18">
        <f t="shared" si="36"/>
        <v>0</v>
      </c>
      <c r="G156" s="18"/>
      <c r="H156" s="18">
        <f t="shared" si="26"/>
        <v>411.4</v>
      </c>
      <c r="I156" s="18">
        <f t="shared" si="27"/>
        <v>617.1</v>
      </c>
      <c r="J156" s="18">
        <f t="shared" si="28"/>
        <v>822.8</v>
      </c>
      <c r="K156" s="18">
        <f t="shared" si="29"/>
        <v>1028.5</v>
      </c>
      <c r="L156" s="18">
        <f t="shared" si="30"/>
        <v>1234.2</v>
      </c>
      <c r="M156" s="18">
        <f t="shared" si="31"/>
        <v>1439.9</v>
      </c>
      <c r="N156" s="18">
        <f t="shared" si="32"/>
        <v>1645.6</v>
      </c>
      <c r="O156" s="18">
        <f t="shared" si="33"/>
        <v>1851.3</v>
      </c>
      <c r="P156" s="18">
        <f t="shared" si="34"/>
        <v>2057</v>
      </c>
    </row>
    <row r="157" spans="1:16" hidden="1" x14ac:dyDescent="0.3">
      <c r="A157" s="22">
        <f>IF(Selbstdeklaration!$F$76=B157,F157/20*Selbstdeklaration!$F$77,0)</f>
        <v>0</v>
      </c>
      <c r="B157" s="5">
        <v>135000</v>
      </c>
      <c r="C157" s="18">
        <f t="shared" si="35"/>
        <v>0</v>
      </c>
      <c r="D157" s="17"/>
      <c r="F157" s="18">
        <f t="shared" si="36"/>
        <v>0</v>
      </c>
      <c r="G157" s="18"/>
      <c r="H157" s="18">
        <f t="shared" si="26"/>
        <v>411.4</v>
      </c>
      <c r="I157" s="18">
        <f t="shared" si="27"/>
        <v>617.1</v>
      </c>
      <c r="J157" s="18">
        <f t="shared" si="28"/>
        <v>822.8</v>
      </c>
      <c r="K157" s="18">
        <f t="shared" si="29"/>
        <v>1028.5</v>
      </c>
      <c r="L157" s="18">
        <f t="shared" si="30"/>
        <v>1234.2</v>
      </c>
      <c r="M157" s="18">
        <f t="shared" si="31"/>
        <v>1439.9</v>
      </c>
      <c r="N157" s="18">
        <f t="shared" si="32"/>
        <v>1645.6</v>
      </c>
      <c r="O157" s="18">
        <f t="shared" si="33"/>
        <v>1851.3</v>
      </c>
      <c r="P157" s="18">
        <f t="shared" si="34"/>
        <v>2057</v>
      </c>
    </row>
    <row r="158" spans="1:16" hidden="1" x14ac:dyDescent="0.3">
      <c r="A158" s="22">
        <f>IF(Selbstdeklaration!$F$76=B158,F158/20*Selbstdeklaration!$F$77,0)</f>
        <v>0</v>
      </c>
      <c r="B158" s="5">
        <v>135500</v>
      </c>
      <c r="C158" s="18">
        <f t="shared" si="35"/>
        <v>0</v>
      </c>
      <c r="D158" s="17"/>
      <c r="F158" s="18">
        <f t="shared" si="36"/>
        <v>0</v>
      </c>
      <c r="G158" s="18"/>
      <c r="H158" s="18">
        <f t="shared" si="26"/>
        <v>411.4</v>
      </c>
      <c r="I158" s="18">
        <f t="shared" si="27"/>
        <v>617.1</v>
      </c>
      <c r="J158" s="18">
        <f t="shared" si="28"/>
        <v>822.8</v>
      </c>
      <c r="K158" s="18">
        <f t="shared" si="29"/>
        <v>1028.5</v>
      </c>
      <c r="L158" s="18">
        <f t="shared" si="30"/>
        <v>1234.2</v>
      </c>
      <c r="M158" s="18">
        <f t="shared" si="31"/>
        <v>1439.9</v>
      </c>
      <c r="N158" s="18">
        <f t="shared" si="32"/>
        <v>1645.6</v>
      </c>
      <c r="O158" s="18">
        <f t="shared" si="33"/>
        <v>1851.3</v>
      </c>
      <c r="P158" s="18">
        <f t="shared" si="34"/>
        <v>2057</v>
      </c>
    </row>
    <row r="159" spans="1:16" hidden="1" x14ac:dyDescent="0.3">
      <c r="A159" s="22">
        <f>IF(Selbstdeklaration!$F$76=B159,F159/20*Selbstdeklaration!$F$77,0)</f>
        <v>0</v>
      </c>
      <c r="B159" s="5">
        <v>136000</v>
      </c>
      <c r="C159" s="18">
        <f t="shared" si="35"/>
        <v>0</v>
      </c>
      <c r="D159" s="17"/>
      <c r="F159" s="18">
        <f t="shared" si="36"/>
        <v>0</v>
      </c>
      <c r="G159" s="18"/>
      <c r="H159" s="18">
        <f t="shared" si="26"/>
        <v>411.4</v>
      </c>
      <c r="I159" s="18">
        <f t="shared" si="27"/>
        <v>617.1</v>
      </c>
      <c r="J159" s="18">
        <f t="shared" si="28"/>
        <v>822.8</v>
      </c>
      <c r="K159" s="18">
        <f t="shared" si="29"/>
        <v>1028.5</v>
      </c>
      <c r="L159" s="18">
        <f t="shared" si="30"/>
        <v>1234.2</v>
      </c>
      <c r="M159" s="18">
        <f t="shared" si="31"/>
        <v>1439.9</v>
      </c>
      <c r="N159" s="18">
        <f t="shared" si="32"/>
        <v>1645.6</v>
      </c>
      <c r="O159" s="18">
        <f t="shared" si="33"/>
        <v>1851.3</v>
      </c>
      <c r="P159" s="18">
        <f t="shared" si="34"/>
        <v>2057</v>
      </c>
    </row>
    <row r="160" spans="1:16" hidden="1" x14ac:dyDescent="0.3">
      <c r="A160" s="22">
        <f>IF(Selbstdeklaration!$F$76=B160,F160/20*Selbstdeklaration!$F$77,0)</f>
        <v>0</v>
      </c>
      <c r="B160" s="5">
        <v>136500</v>
      </c>
      <c r="C160" s="18">
        <f t="shared" si="35"/>
        <v>0</v>
      </c>
      <c r="D160" s="17"/>
      <c r="F160" s="18">
        <f t="shared" si="36"/>
        <v>0</v>
      </c>
      <c r="G160" s="18"/>
      <c r="H160" s="18">
        <f t="shared" si="26"/>
        <v>411.4</v>
      </c>
      <c r="I160" s="18">
        <f t="shared" si="27"/>
        <v>617.1</v>
      </c>
      <c r="J160" s="18">
        <f t="shared" si="28"/>
        <v>822.8</v>
      </c>
      <c r="K160" s="18">
        <f t="shared" si="29"/>
        <v>1028.5</v>
      </c>
      <c r="L160" s="18">
        <f t="shared" si="30"/>
        <v>1234.2</v>
      </c>
      <c r="M160" s="18">
        <f t="shared" si="31"/>
        <v>1439.9</v>
      </c>
      <c r="N160" s="18">
        <f t="shared" si="32"/>
        <v>1645.6</v>
      </c>
      <c r="O160" s="18">
        <f t="shared" si="33"/>
        <v>1851.3</v>
      </c>
      <c r="P160" s="18">
        <f t="shared" si="34"/>
        <v>2057</v>
      </c>
    </row>
    <row r="161" spans="1:16" hidden="1" x14ac:dyDescent="0.3">
      <c r="A161" s="22">
        <f>IF(Selbstdeklaration!$F$76=B161,F161/20*Selbstdeklaration!$F$77,0)</f>
        <v>0</v>
      </c>
      <c r="B161" s="5">
        <v>137000</v>
      </c>
      <c r="C161" s="18">
        <f t="shared" si="35"/>
        <v>0</v>
      </c>
      <c r="D161" s="17"/>
      <c r="F161" s="18">
        <f t="shared" si="36"/>
        <v>0</v>
      </c>
      <c r="G161" s="18"/>
      <c r="H161" s="18">
        <f t="shared" si="26"/>
        <v>411.4</v>
      </c>
      <c r="I161" s="18">
        <f t="shared" si="27"/>
        <v>617.1</v>
      </c>
      <c r="J161" s="18">
        <f t="shared" si="28"/>
        <v>822.8</v>
      </c>
      <c r="K161" s="18">
        <f t="shared" si="29"/>
        <v>1028.5</v>
      </c>
      <c r="L161" s="18">
        <f t="shared" si="30"/>
        <v>1234.2</v>
      </c>
      <c r="M161" s="18">
        <f t="shared" si="31"/>
        <v>1439.9</v>
      </c>
      <c r="N161" s="18">
        <f t="shared" si="32"/>
        <v>1645.6</v>
      </c>
      <c r="O161" s="18">
        <f t="shared" si="33"/>
        <v>1851.3</v>
      </c>
      <c r="P161" s="18">
        <f t="shared" si="34"/>
        <v>2057</v>
      </c>
    </row>
    <row r="162" spans="1:16" hidden="1" x14ac:dyDescent="0.3">
      <c r="A162" s="22">
        <f>IF(Selbstdeklaration!$F$76=B162,F162/20*Selbstdeklaration!$F$77,0)</f>
        <v>0</v>
      </c>
      <c r="B162" s="5">
        <v>137500</v>
      </c>
      <c r="C162" s="18">
        <f t="shared" si="35"/>
        <v>0</v>
      </c>
      <c r="D162" s="17"/>
      <c r="F162" s="18">
        <f t="shared" si="36"/>
        <v>0</v>
      </c>
      <c r="G162" s="18"/>
      <c r="H162" s="18">
        <f t="shared" si="26"/>
        <v>411.4</v>
      </c>
      <c r="I162" s="18">
        <f t="shared" si="27"/>
        <v>617.1</v>
      </c>
      <c r="J162" s="18">
        <f t="shared" si="28"/>
        <v>822.8</v>
      </c>
      <c r="K162" s="18">
        <f t="shared" si="29"/>
        <v>1028.5</v>
      </c>
      <c r="L162" s="18">
        <f t="shared" si="30"/>
        <v>1234.2</v>
      </c>
      <c r="M162" s="18">
        <f t="shared" si="31"/>
        <v>1439.9</v>
      </c>
      <c r="N162" s="18">
        <f t="shared" si="32"/>
        <v>1645.6</v>
      </c>
      <c r="O162" s="18">
        <f t="shared" si="33"/>
        <v>1851.3</v>
      </c>
      <c r="P162" s="18">
        <f t="shared" si="34"/>
        <v>2057</v>
      </c>
    </row>
    <row r="163" spans="1:16" hidden="1" x14ac:dyDescent="0.3">
      <c r="A163" s="22">
        <f>IF(Selbstdeklaration!$F$76=B163,F163/20*Selbstdeklaration!$F$77,0)</f>
        <v>0</v>
      </c>
      <c r="B163" s="5">
        <v>138000</v>
      </c>
      <c r="C163" s="18">
        <f t="shared" si="35"/>
        <v>0</v>
      </c>
      <c r="D163" s="17"/>
      <c r="F163" s="18">
        <f t="shared" si="36"/>
        <v>0</v>
      </c>
      <c r="G163" s="18"/>
      <c r="H163" s="18">
        <f t="shared" si="26"/>
        <v>411.4</v>
      </c>
      <c r="I163" s="18">
        <f t="shared" si="27"/>
        <v>617.1</v>
      </c>
      <c r="J163" s="18">
        <f t="shared" si="28"/>
        <v>822.8</v>
      </c>
      <c r="K163" s="18">
        <f t="shared" si="29"/>
        <v>1028.5</v>
      </c>
      <c r="L163" s="18">
        <f t="shared" si="30"/>
        <v>1234.2</v>
      </c>
      <c r="M163" s="18">
        <f t="shared" si="31"/>
        <v>1439.9</v>
      </c>
      <c r="N163" s="18">
        <f t="shared" si="32"/>
        <v>1645.6</v>
      </c>
      <c r="O163" s="18">
        <f t="shared" si="33"/>
        <v>1851.3</v>
      </c>
      <c r="P163" s="18">
        <f t="shared" si="34"/>
        <v>2057</v>
      </c>
    </row>
    <row r="164" spans="1:16" hidden="1" x14ac:dyDescent="0.3">
      <c r="A164" s="22">
        <f>IF(Selbstdeklaration!$F$76=B164,F164/20*Selbstdeklaration!$F$77,0)</f>
        <v>0</v>
      </c>
      <c r="B164" s="5">
        <v>138500</v>
      </c>
      <c r="C164" s="18">
        <f t="shared" si="35"/>
        <v>0</v>
      </c>
      <c r="D164" s="17"/>
      <c r="F164" s="18">
        <f t="shared" si="36"/>
        <v>0</v>
      </c>
      <c r="G164" s="18"/>
      <c r="H164" s="18">
        <f t="shared" si="26"/>
        <v>411.4</v>
      </c>
      <c r="I164" s="18">
        <f t="shared" si="27"/>
        <v>617.1</v>
      </c>
      <c r="J164" s="18">
        <f t="shared" si="28"/>
        <v>822.8</v>
      </c>
      <c r="K164" s="18">
        <f t="shared" si="29"/>
        <v>1028.5</v>
      </c>
      <c r="L164" s="18">
        <f t="shared" si="30"/>
        <v>1234.2</v>
      </c>
      <c r="M164" s="18">
        <f t="shared" si="31"/>
        <v>1439.9</v>
      </c>
      <c r="N164" s="18">
        <f t="shared" si="32"/>
        <v>1645.6</v>
      </c>
      <c r="O164" s="18">
        <f t="shared" si="33"/>
        <v>1851.3</v>
      </c>
      <c r="P164" s="18">
        <f t="shared" si="34"/>
        <v>2057</v>
      </c>
    </row>
    <row r="165" spans="1:16" hidden="1" x14ac:dyDescent="0.3">
      <c r="A165" s="22">
        <f>IF(Selbstdeklaration!$F$76=B165,F165/20*Selbstdeklaration!$F$77,0)</f>
        <v>0</v>
      </c>
      <c r="B165" s="5">
        <v>139000</v>
      </c>
      <c r="C165" s="18">
        <f t="shared" si="35"/>
        <v>0</v>
      </c>
      <c r="D165" s="17"/>
      <c r="F165" s="18">
        <f t="shared" si="36"/>
        <v>0</v>
      </c>
      <c r="G165" s="18"/>
      <c r="H165" s="18">
        <f t="shared" si="26"/>
        <v>411.4</v>
      </c>
      <c r="I165" s="18">
        <f t="shared" si="27"/>
        <v>617.1</v>
      </c>
      <c r="J165" s="18">
        <f t="shared" si="28"/>
        <v>822.8</v>
      </c>
      <c r="K165" s="18">
        <f t="shared" si="29"/>
        <v>1028.5</v>
      </c>
      <c r="L165" s="18">
        <f t="shared" si="30"/>
        <v>1234.2</v>
      </c>
      <c r="M165" s="18">
        <f t="shared" si="31"/>
        <v>1439.9</v>
      </c>
      <c r="N165" s="18">
        <f t="shared" si="32"/>
        <v>1645.6</v>
      </c>
      <c r="O165" s="18">
        <f t="shared" si="33"/>
        <v>1851.3</v>
      </c>
      <c r="P165" s="18">
        <f t="shared" si="34"/>
        <v>2057</v>
      </c>
    </row>
    <row r="166" spans="1:16" hidden="1" x14ac:dyDescent="0.3">
      <c r="A166" s="22">
        <f>IF(Selbstdeklaration!$F$76=B166,F166/20*Selbstdeklaration!$F$77,0)</f>
        <v>0</v>
      </c>
      <c r="B166" s="5">
        <v>139500</v>
      </c>
      <c r="C166" s="18">
        <f t="shared" si="35"/>
        <v>0</v>
      </c>
      <c r="D166" s="17"/>
      <c r="F166" s="18">
        <f t="shared" si="36"/>
        <v>0</v>
      </c>
      <c r="G166" s="18"/>
      <c r="H166" s="18">
        <f t="shared" si="26"/>
        <v>411.4</v>
      </c>
      <c r="I166" s="18">
        <f t="shared" si="27"/>
        <v>617.1</v>
      </c>
      <c r="J166" s="18">
        <f t="shared" si="28"/>
        <v>822.8</v>
      </c>
      <c r="K166" s="18">
        <f t="shared" si="29"/>
        <v>1028.5</v>
      </c>
      <c r="L166" s="18">
        <f t="shared" si="30"/>
        <v>1234.2</v>
      </c>
      <c r="M166" s="18">
        <f t="shared" si="31"/>
        <v>1439.9</v>
      </c>
      <c r="N166" s="18">
        <f t="shared" si="32"/>
        <v>1645.6</v>
      </c>
      <c r="O166" s="18">
        <f t="shared" si="33"/>
        <v>1851.3</v>
      </c>
      <c r="P166" s="18">
        <f t="shared" si="34"/>
        <v>2057</v>
      </c>
    </row>
    <row r="167" spans="1:16" hidden="1" x14ac:dyDescent="0.3">
      <c r="A167" s="22">
        <f>IF(Selbstdeklaration!$F$76=B167,F167/20*Selbstdeklaration!$F$77,0)</f>
        <v>0</v>
      </c>
      <c r="B167" s="5">
        <v>140000</v>
      </c>
      <c r="C167" s="18">
        <f t="shared" si="35"/>
        <v>0</v>
      </c>
      <c r="D167" s="17"/>
      <c r="F167" s="18">
        <f t="shared" si="36"/>
        <v>0</v>
      </c>
      <c r="G167" s="18"/>
      <c r="H167" s="18">
        <f t="shared" si="26"/>
        <v>411.4</v>
      </c>
      <c r="I167" s="18">
        <f t="shared" si="27"/>
        <v>617.1</v>
      </c>
      <c r="J167" s="18">
        <f t="shared" si="28"/>
        <v>822.8</v>
      </c>
      <c r="K167" s="18">
        <f t="shared" si="29"/>
        <v>1028.5</v>
      </c>
      <c r="L167" s="18">
        <f t="shared" si="30"/>
        <v>1234.2</v>
      </c>
      <c r="M167" s="18">
        <f t="shared" si="31"/>
        <v>1439.9</v>
      </c>
      <c r="N167" s="18">
        <f t="shared" si="32"/>
        <v>1645.6</v>
      </c>
      <c r="O167" s="18">
        <f t="shared" si="33"/>
        <v>1851.3</v>
      </c>
      <c r="P167" s="18">
        <f t="shared" si="34"/>
        <v>2057</v>
      </c>
    </row>
    <row r="168" spans="1:16" hidden="1" x14ac:dyDescent="0.3"/>
    <row r="169" spans="1:16" hidden="1" x14ac:dyDescent="0.3"/>
    <row r="170" spans="1:16" hidden="1" x14ac:dyDescent="0.3">
      <c r="A170" s="18">
        <f>SUM(A6:A167)</f>
        <v>0</v>
      </c>
    </row>
    <row r="171" spans="1:16" hidden="1" x14ac:dyDescent="0.3"/>
    <row r="172" spans="1:16" hidden="1" x14ac:dyDescent="0.3"/>
    <row r="173" spans="1:16" hidden="1" x14ac:dyDescent="0.3"/>
    <row r="174" spans="1:16" hidden="1" x14ac:dyDescent="0.3"/>
    <row r="175" spans="1:16" hidden="1" x14ac:dyDescent="0.3"/>
    <row r="176" spans="1:1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</sheetData>
  <printOptions gridLines="1"/>
  <pageMargins left="0.19685039370078741" right="0.39370078740157483" top="0.11811023622047245" bottom="0.59055118110236227" header="0.51181102362204722" footer="0.51181102362204722"/>
  <pageSetup paperSize="9" scale="9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P176"/>
  <sheetViews>
    <sheetView showRuler="0" view="pageLayout" topLeftCell="B1" zoomScaleNormal="139" workbookViewId="0">
      <selection activeCell="J179" sqref="J179"/>
    </sheetView>
  </sheetViews>
  <sheetFormatPr baseColWidth="10" defaultColWidth="11.44140625" defaultRowHeight="14.4" x14ac:dyDescent="0.3"/>
  <cols>
    <col min="1" max="1" width="6.44140625" style="5" hidden="1" customWidth="1"/>
    <col min="2" max="2" width="16" style="5" customWidth="1"/>
    <col min="3" max="3" width="18.33203125" style="5" customWidth="1"/>
    <col min="4" max="4" width="15.6640625" style="24" customWidth="1"/>
    <col min="5" max="5" width="7" style="5" hidden="1" customWidth="1"/>
    <col min="6" max="6" width="13.6640625" style="5" hidden="1" customWidth="1"/>
    <col min="7" max="7" width="12.44140625" style="5" hidden="1" customWidth="1"/>
    <col min="8" max="8" width="11.88671875" style="5" bestFit="1" customWidth="1"/>
    <col min="9" max="16384" width="11.44140625" style="5"/>
  </cols>
  <sheetData>
    <row r="1" spans="1:16" s="23" customFormat="1" ht="15.6" x14ac:dyDescent="0.3">
      <c r="A1" s="5"/>
      <c r="B1" s="4" t="s">
        <v>71</v>
      </c>
      <c r="C1" s="5"/>
      <c r="D1" s="6"/>
      <c r="E1" s="5"/>
      <c r="F1" s="5">
        <v>592</v>
      </c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5.6" x14ac:dyDescent="0.3">
      <c r="B2" s="7"/>
      <c r="D2" s="26"/>
      <c r="F2" s="5">
        <v>138</v>
      </c>
    </row>
    <row r="3" spans="1:16" x14ac:dyDescent="0.3">
      <c r="C3" s="8" t="s">
        <v>66</v>
      </c>
      <c r="D3" s="6"/>
    </row>
    <row r="4" spans="1:16" ht="28.8" x14ac:dyDescent="0.3">
      <c r="B4" s="9" t="s">
        <v>67</v>
      </c>
      <c r="C4" s="10" t="s">
        <v>68</v>
      </c>
      <c r="D4" s="19" t="s">
        <v>72</v>
      </c>
      <c r="F4" s="16">
        <f>+F1-F2</f>
        <v>454</v>
      </c>
      <c r="H4" s="11" t="s">
        <v>69</v>
      </c>
      <c r="I4" s="11" t="s">
        <v>69</v>
      </c>
      <c r="J4" s="11" t="s">
        <v>69</v>
      </c>
      <c r="K4" s="11" t="s">
        <v>69</v>
      </c>
      <c r="L4" s="11" t="s">
        <v>69</v>
      </c>
      <c r="M4" s="11" t="s">
        <v>69</v>
      </c>
      <c r="N4" s="11" t="s">
        <v>69</v>
      </c>
      <c r="O4" s="11" t="s">
        <v>69</v>
      </c>
      <c r="P4" s="11" t="s">
        <v>69</v>
      </c>
    </row>
    <row r="5" spans="1:16" x14ac:dyDescent="0.3">
      <c r="B5" s="5">
        <v>60000</v>
      </c>
      <c r="C5" s="20">
        <v>80</v>
      </c>
      <c r="D5" s="6"/>
      <c r="H5" s="12">
        <v>0.2</v>
      </c>
      <c r="I5" s="12">
        <v>0.3</v>
      </c>
      <c r="J5" s="12">
        <v>0.4</v>
      </c>
      <c r="K5" s="12">
        <v>0.5</v>
      </c>
      <c r="L5" s="12">
        <v>0.6</v>
      </c>
      <c r="M5" s="12">
        <v>0.7</v>
      </c>
      <c r="N5" s="12">
        <v>0.8</v>
      </c>
      <c r="O5" s="12">
        <v>0.9</v>
      </c>
      <c r="P5" s="12">
        <v>1</v>
      </c>
    </row>
    <row r="6" spans="1:16" s="16" customFormat="1" ht="27.75" hidden="1" customHeight="1" x14ac:dyDescent="0.3">
      <c r="A6" s="22">
        <f>IF(Selbstdeklaration!F76&lt;B7,F7/20*Selbstdeklaration!$F$77,0)</f>
        <v>0</v>
      </c>
      <c r="B6" s="13" t="s">
        <v>70</v>
      </c>
      <c r="C6" s="14" t="s">
        <v>104</v>
      </c>
      <c r="D6" s="15"/>
      <c r="G6" s="5"/>
    </row>
    <row r="7" spans="1:16" x14ac:dyDescent="0.3">
      <c r="A7" s="22">
        <f>IF(Selbstdeklaration!$F$76=B7,F7/20*Selbstdeklaration!$F$77,0)</f>
        <v>0</v>
      </c>
      <c r="B7" s="16">
        <f>+B5</f>
        <v>60000</v>
      </c>
      <c r="C7" s="18">
        <f>+C5</f>
        <v>80</v>
      </c>
      <c r="D7" s="17">
        <f t="shared" ref="D7" si="0">C5/B5</f>
        <v>1.3333333333333333E-3</v>
      </c>
      <c r="F7" s="18">
        <f>+$C$167-C7</f>
        <v>374</v>
      </c>
      <c r="H7" s="18">
        <f t="shared" ref="H7:H70" si="1">ROUND($F$4-C7,1)</f>
        <v>374</v>
      </c>
      <c r="I7" s="18">
        <f t="shared" ref="I7:I70" si="2">ROUND($F$4*1.5-C7*1.5,1)</f>
        <v>561</v>
      </c>
      <c r="J7" s="18">
        <f t="shared" ref="J7:J70" si="3">ROUND($F$4*2-C7*2,1)</f>
        <v>748</v>
      </c>
      <c r="K7" s="18">
        <f t="shared" ref="K7:K70" si="4">ROUND($F$4*2.5-C7*2.5,1)</f>
        <v>935</v>
      </c>
      <c r="L7" s="18">
        <f t="shared" ref="L7:L70" si="5">ROUND($F$4*3-C7*3,1)</f>
        <v>1122</v>
      </c>
      <c r="M7" s="18">
        <f t="shared" ref="M7:M70" si="6">ROUND($F$4*3.5-C7*3.5,1)</f>
        <v>1309</v>
      </c>
      <c r="N7" s="18">
        <f t="shared" ref="N7:N70" si="7">ROUND($F$4*4-C7*4,1)</f>
        <v>1496</v>
      </c>
      <c r="O7" s="18">
        <f t="shared" ref="O7:O70" si="8">ROUND($F$4*4.5-C7*4.5,1)</f>
        <v>1683</v>
      </c>
      <c r="P7" s="18">
        <f t="shared" ref="P7:P70" si="9">ROUND($F$4*5-C7*5,1)</f>
        <v>1870</v>
      </c>
    </row>
    <row r="8" spans="1:16" hidden="1" x14ac:dyDescent="0.3">
      <c r="A8" s="22">
        <f>IF(Selbstdeklaration!$F$76=B8,F8/20*Selbstdeklaration!$F$77,0)</f>
        <v>0</v>
      </c>
      <c r="B8" s="5">
        <v>60500</v>
      </c>
      <c r="C8" s="18">
        <f>+B8*D8</f>
        <v>81.388705357142854</v>
      </c>
      <c r="D8" s="17">
        <f>+D7+($D$167-$D$7)/80000*500</f>
        <v>1.3452678571428572E-3</v>
      </c>
      <c r="F8" s="18">
        <f t="shared" ref="F8:F71" si="10">+$C$167-C8</f>
        <v>372.61129464285716</v>
      </c>
      <c r="H8" s="18">
        <f t="shared" si="1"/>
        <v>372.6</v>
      </c>
      <c r="I8" s="18">
        <f t="shared" si="2"/>
        <v>558.9</v>
      </c>
      <c r="J8" s="18">
        <f t="shared" si="3"/>
        <v>745.2</v>
      </c>
      <c r="K8" s="18">
        <f t="shared" si="4"/>
        <v>931.5</v>
      </c>
      <c r="L8" s="18">
        <f t="shared" si="5"/>
        <v>1117.8</v>
      </c>
      <c r="M8" s="18">
        <f t="shared" si="6"/>
        <v>1304.0999999999999</v>
      </c>
      <c r="N8" s="18">
        <f t="shared" si="7"/>
        <v>1490.4</v>
      </c>
      <c r="O8" s="18">
        <f t="shared" si="8"/>
        <v>1676.8</v>
      </c>
      <c r="P8" s="18">
        <f t="shared" si="9"/>
        <v>1863.1</v>
      </c>
    </row>
    <row r="9" spans="1:16" hidden="1" x14ac:dyDescent="0.3">
      <c r="A9" s="22">
        <f>IF(Selbstdeklaration!$F$76=B9,F9/20*Selbstdeklaration!$F$77,0)</f>
        <v>0</v>
      </c>
      <c r="B9" s="5">
        <v>61000</v>
      </c>
      <c r="C9" s="18">
        <f t="shared" ref="C9:C72" si="11">+B9*D9</f>
        <v>82.789345238095237</v>
      </c>
      <c r="D9" s="17">
        <f>+D8+($D$167-$D$7)/80000*500</f>
        <v>1.357202380952381E-3</v>
      </c>
      <c r="F9" s="18">
        <f t="shared" si="10"/>
        <v>371.21065476190478</v>
      </c>
      <c r="H9" s="18">
        <f t="shared" si="1"/>
        <v>371.2</v>
      </c>
      <c r="I9" s="18">
        <f t="shared" si="2"/>
        <v>556.79999999999995</v>
      </c>
      <c r="J9" s="18">
        <f t="shared" si="3"/>
        <v>742.4</v>
      </c>
      <c r="K9" s="18">
        <f t="shared" si="4"/>
        <v>928</v>
      </c>
      <c r="L9" s="18">
        <f t="shared" si="5"/>
        <v>1113.5999999999999</v>
      </c>
      <c r="M9" s="18">
        <f t="shared" si="6"/>
        <v>1299.2</v>
      </c>
      <c r="N9" s="18">
        <f t="shared" si="7"/>
        <v>1484.8</v>
      </c>
      <c r="O9" s="18">
        <f t="shared" si="8"/>
        <v>1670.4</v>
      </c>
      <c r="P9" s="18">
        <f t="shared" si="9"/>
        <v>1856.1</v>
      </c>
    </row>
    <row r="10" spans="1:16" hidden="1" x14ac:dyDescent="0.3">
      <c r="A10" s="22">
        <f>IF(Selbstdeklaration!$F$76=B10,F10/20*Selbstdeklaration!$F$77,0)</f>
        <v>0</v>
      </c>
      <c r="B10" s="5">
        <v>61500</v>
      </c>
      <c r="C10" s="18">
        <f t="shared" si="11"/>
        <v>84.201919642857149</v>
      </c>
      <c r="D10" s="17">
        <f>+D9+($D$167-$D$7)/80000*500</f>
        <v>1.3691369047619049E-3</v>
      </c>
      <c r="F10" s="18">
        <f t="shared" si="10"/>
        <v>369.79808035714285</v>
      </c>
      <c r="H10" s="18">
        <f t="shared" si="1"/>
        <v>369.8</v>
      </c>
      <c r="I10" s="18">
        <f t="shared" si="2"/>
        <v>554.70000000000005</v>
      </c>
      <c r="J10" s="18">
        <f t="shared" si="3"/>
        <v>739.6</v>
      </c>
      <c r="K10" s="18">
        <f t="shared" si="4"/>
        <v>924.5</v>
      </c>
      <c r="L10" s="18">
        <f t="shared" si="5"/>
        <v>1109.4000000000001</v>
      </c>
      <c r="M10" s="18">
        <f t="shared" si="6"/>
        <v>1294.3</v>
      </c>
      <c r="N10" s="18">
        <f t="shared" si="7"/>
        <v>1479.2</v>
      </c>
      <c r="O10" s="18">
        <f t="shared" si="8"/>
        <v>1664.1</v>
      </c>
      <c r="P10" s="18">
        <f t="shared" si="9"/>
        <v>1849</v>
      </c>
    </row>
    <row r="11" spans="1:16" hidden="1" x14ac:dyDescent="0.3">
      <c r="A11" s="22">
        <f>IF(Selbstdeklaration!$F$76=B11,F11/20*Selbstdeklaration!$F$77,0)</f>
        <v>0</v>
      </c>
      <c r="B11" s="16">
        <v>62000</v>
      </c>
      <c r="C11" s="18">
        <f t="shared" si="11"/>
        <v>85.62642857142859</v>
      </c>
      <c r="D11" s="17">
        <f>+D10+($D$167-$D$7)/80000*500</f>
        <v>1.3810714285714288E-3</v>
      </c>
      <c r="F11" s="18">
        <f t="shared" si="10"/>
        <v>368.37357142857138</v>
      </c>
      <c r="H11" s="18">
        <f t="shared" si="1"/>
        <v>368.4</v>
      </c>
      <c r="I11" s="18">
        <f t="shared" si="2"/>
        <v>552.6</v>
      </c>
      <c r="J11" s="18">
        <f t="shared" si="3"/>
        <v>736.7</v>
      </c>
      <c r="K11" s="18">
        <f t="shared" si="4"/>
        <v>920.9</v>
      </c>
      <c r="L11" s="18">
        <f t="shared" si="5"/>
        <v>1105.0999999999999</v>
      </c>
      <c r="M11" s="18">
        <f t="shared" si="6"/>
        <v>1289.3</v>
      </c>
      <c r="N11" s="18">
        <f t="shared" si="7"/>
        <v>1473.5</v>
      </c>
      <c r="O11" s="18">
        <f t="shared" si="8"/>
        <v>1657.7</v>
      </c>
      <c r="P11" s="18">
        <f t="shared" si="9"/>
        <v>1841.9</v>
      </c>
    </row>
    <row r="12" spans="1:16" s="16" customFormat="1" hidden="1" x14ac:dyDescent="0.3">
      <c r="A12" s="22">
        <f>IF(Selbstdeklaration!$F$76=B12,F12/20*Selbstdeklaration!$F$77,0)</f>
        <v>0</v>
      </c>
      <c r="B12" s="5">
        <v>62500</v>
      </c>
      <c r="C12" s="18">
        <f t="shared" si="11"/>
        <v>87.062872023809547</v>
      </c>
      <c r="D12" s="17">
        <f t="shared" ref="D12:D75" si="12">+D11+($D$167-$D$7)/80000*500</f>
        <v>1.3930059523809526E-3</v>
      </c>
      <c r="E12" s="5"/>
      <c r="F12" s="18">
        <f t="shared" si="10"/>
        <v>366.93712797619048</v>
      </c>
      <c r="G12" s="5"/>
      <c r="H12" s="18">
        <f t="shared" si="1"/>
        <v>366.9</v>
      </c>
      <c r="I12" s="18">
        <f t="shared" si="2"/>
        <v>550.4</v>
      </c>
      <c r="J12" s="18">
        <f t="shared" si="3"/>
        <v>733.9</v>
      </c>
      <c r="K12" s="18">
        <f t="shared" si="4"/>
        <v>917.3</v>
      </c>
      <c r="L12" s="18">
        <f t="shared" si="5"/>
        <v>1100.8</v>
      </c>
      <c r="M12" s="18">
        <f t="shared" si="6"/>
        <v>1284.3</v>
      </c>
      <c r="N12" s="18">
        <f t="shared" si="7"/>
        <v>1467.7</v>
      </c>
      <c r="O12" s="18">
        <f t="shared" si="8"/>
        <v>1651.2</v>
      </c>
      <c r="P12" s="18">
        <f t="shared" si="9"/>
        <v>1834.7</v>
      </c>
    </row>
    <row r="13" spans="1:16" hidden="1" x14ac:dyDescent="0.3">
      <c r="A13" s="22">
        <f>IF(Selbstdeklaration!$F$76=B13,F13/20*Selbstdeklaration!$F$77,0)</f>
        <v>0</v>
      </c>
      <c r="B13" s="5">
        <v>63000</v>
      </c>
      <c r="C13" s="18">
        <f t="shared" si="11"/>
        <v>88.511250000000018</v>
      </c>
      <c r="D13" s="17">
        <f t="shared" si="12"/>
        <v>1.4049404761904765E-3</v>
      </c>
      <c r="F13" s="18">
        <f t="shared" si="10"/>
        <v>365.48874999999998</v>
      </c>
      <c r="H13" s="18">
        <f t="shared" si="1"/>
        <v>365.5</v>
      </c>
      <c r="I13" s="18">
        <f t="shared" si="2"/>
        <v>548.20000000000005</v>
      </c>
      <c r="J13" s="18">
        <f t="shared" si="3"/>
        <v>731</v>
      </c>
      <c r="K13" s="18">
        <f t="shared" si="4"/>
        <v>913.7</v>
      </c>
      <c r="L13" s="18">
        <f t="shared" si="5"/>
        <v>1096.5</v>
      </c>
      <c r="M13" s="18">
        <f t="shared" si="6"/>
        <v>1279.2</v>
      </c>
      <c r="N13" s="18">
        <f t="shared" si="7"/>
        <v>1462</v>
      </c>
      <c r="O13" s="18">
        <f t="shared" si="8"/>
        <v>1644.7</v>
      </c>
      <c r="P13" s="18">
        <f t="shared" si="9"/>
        <v>1827.4</v>
      </c>
    </row>
    <row r="14" spans="1:16" hidden="1" x14ac:dyDescent="0.3">
      <c r="A14" s="22">
        <f>IF(Selbstdeklaration!$F$76=B14,F14/20*Selbstdeklaration!$F$77,0)</f>
        <v>0</v>
      </c>
      <c r="B14" s="5">
        <v>63500</v>
      </c>
      <c r="C14" s="18">
        <f t="shared" si="11"/>
        <v>89.971562500000019</v>
      </c>
      <c r="D14" s="17">
        <f t="shared" si="12"/>
        <v>1.4168750000000004E-3</v>
      </c>
      <c r="F14" s="18">
        <f t="shared" si="10"/>
        <v>364.0284375</v>
      </c>
      <c r="H14" s="18">
        <f t="shared" si="1"/>
        <v>364</v>
      </c>
      <c r="I14" s="18">
        <f t="shared" si="2"/>
        <v>546</v>
      </c>
      <c r="J14" s="18">
        <f t="shared" si="3"/>
        <v>728.1</v>
      </c>
      <c r="K14" s="18">
        <f t="shared" si="4"/>
        <v>910.1</v>
      </c>
      <c r="L14" s="18">
        <f t="shared" si="5"/>
        <v>1092.0999999999999</v>
      </c>
      <c r="M14" s="18">
        <f t="shared" si="6"/>
        <v>1274.0999999999999</v>
      </c>
      <c r="N14" s="18">
        <f t="shared" si="7"/>
        <v>1456.1</v>
      </c>
      <c r="O14" s="18">
        <f t="shared" si="8"/>
        <v>1638.1</v>
      </c>
      <c r="P14" s="18">
        <f t="shared" si="9"/>
        <v>1820.1</v>
      </c>
    </row>
    <row r="15" spans="1:16" hidden="1" x14ac:dyDescent="0.3">
      <c r="A15" s="22">
        <f>IF(Selbstdeklaration!$F$76=B15,F15/20*Selbstdeklaration!$F$77,0)</f>
        <v>0</v>
      </c>
      <c r="B15" s="16">
        <v>64000</v>
      </c>
      <c r="C15" s="18">
        <f t="shared" si="11"/>
        <v>91.443809523809549</v>
      </c>
      <c r="D15" s="17">
        <f t="shared" si="12"/>
        <v>1.4288095238095243E-3</v>
      </c>
      <c r="F15" s="18">
        <f t="shared" si="10"/>
        <v>362.55619047619047</v>
      </c>
      <c r="H15" s="18">
        <f t="shared" si="1"/>
        <v>362.6</v>
      </c>
      <c r="I15" s="18">
        <f t="shared" si="2"/>
        <v>543.79999999999995</v>
      </c>
      <c r="J15" s="18">
        <f t="shared" si="3"/>
        <v>725.1</v>
      </c>
      <c r="K15" s="18">
        <f t="shared" si="4"/>
        <v>906.4</v>
      </c>
      <c r="L15" s="18">
        <f t="shared" si="5"/>
        <v>1087.7</v>
      </c>
      <c r="M15" s="18">
        <f t="shared" si="6"/>
        <v>1268.9000000000001</v>
      </c>
      <c r="N15" s="18">
        <f t="shared" si="7"/>
        <v>1450.2</v>
      </c>
      <c r="O15" s="18">
        <f t="shared" si="8"/>
        <v>1631.5</v>
      </c>
      <c r="P15" s="18">
        <f t="shared" si="9"/>
        <v>1812.8</v>
      </c>
    </row>
    <row r="16" spans="1:16" hidden="1" x14ac:dyDescent="0.3">
      <c r="A16" s="22">
        <f>IF(Selbstdeklaration!$F$76=B16,F16/20*Selbstdeklaration!$F$77,0)</f>
        <v>0</v>
      </c>
      <c r="B16" s="5">
        <v>64500</v>
      </c>
      <c r="C16" s="18">
        <f t="shared" si="11"/>
        <v>92.927991071428607</v>
      </c>
      <c r="D16" s="17">
        <f t="shared" si="12"/>
        <v>1.4407440476190481E-3</v>
      </c>
      <c r="F16" s="18">
        <f t="shared" si="10"/>
        <v>361.07200892857139</v>
      </c>
      <c r="H16" s="18">
        <f t="shared" si="1"/>
        <v>361.1</v>
      </c>
      <c r="I16" s="18">
        <f t="shared" si="2"/>
        <v>541.6</v>
      </c>
      <c r="J16" s="18">
        <f t="shared" si="3"/>
        <v>722.1</v>
      </c>
      <c r="K16" s="18">
        <f t="shared" si="4"/>
        <v>902.7</v>
      </c>
      <c r="L16" s="18">
        <f t="shared" si="5"/>
        <v>1083.2</v>
      </c>
      <c r="M16" s="18">
        <f t="shared" si="6"/>
        <v>1263.8</v>
      </c>
      <c r="N16" s="18">
        <f t="shared" si="7"/>
        <v>1444.3</v>
      </c>
      <c r="O16" s="18">
        <f t="shared" si="8"/>
        <v>1624.8</v>
      </c>
      <c r="P16" s="18">
        <f t="shared" si="9"/>
        <v>1805.4</v>
      </c>
    </row>
    <row r="17" spans="1:16" x14ac:dyDescent="0.3">
      <c r="A17" s="22">
        <f>IF(Selbstdeklaration!$F$76=B17,F17/20*Selbstdeklaration!$F$77,0)</f>
        <v>0</v>
      </c>
      <c r="B17" s="5">
        <v>65000</v>
      </c>
      <c r="C17" s="18">
        <f t="shared" si="11"/>
        <v>94.424107142857181</v>
      </c>
      <c r="D17" s="17">
        <f t="shared" si="12"/>
        <v>1.452678571428572E-3</v>
      </c>
      <c r="F17" s="18">
        <f t="shared" si="10"/>
        <v>359.57589285714283</v>
      </c>
      <c r="H17" s="18">
        <f t="shared" si="1"/>
        <v>359.6</v>
      </c>
      <c r="I17" s="18">
        <f t="shared" si="2"/>
        <v>539.4</v>
      </c>
      <c r="J17" s="18">
        <f t="shared" si="3"/>
        <v>719.2</v>
      </c>
      <c r="K17" s="18">
        <f t="shared" si="4"/>
        <v>898.9</v>
      </c>
      <c r="L17" s="18">
        <f t="shared" si="5"/>
        <v>1078.7</v>
      </c>
      <c r="M17" s="18">
        <f t="shared" si="6"/>
        <v>1258.5</v>
      </c>
      <c r="N17" s="18">
        <f t="shared" si="7"/>
        <v>1438.3</v>
      </c>
      <c r="O17" s="18">
        <f t="shared" si="8"/>
        <v>1618.1</v>
      </c>
      <c r="P17" s="18">
        <f t="shared" si="9"/>
        <v>1797.9</v>
      </c>
    </row>
    <row r="18" spans="1:16" hidden="1" x14ac:dyDescent="0.3">
      <c r="A18" s="22">
        <f>IF(Selbstdeklaration!$F$76=B18,F18/20*Selbstdeklaration!$F$77,0)</f>
        <v>0</v>
      </c>
      <c r="B18" s="5">
        <v>65500</v>
      </c>
      <c r="C18" s="18">
        <f t="shared" si="11"/>
        <v>95.932157738095285</v>
      </c>
      <c r="D18" s="17">
        <f t="shared" si="12"/>
        <v>1.4646130952380959E-3</v>
      </c>
      <c r="F18" s="18">
        <f t="shared" si="10"/>
        <v>358.06784226190473</v>
      </c>
      <c r="H18" s="18">
        <f t="shared" si="1"/>
        <v>358.1</v>
      </c>
      <c r="I18" s="18">
        <f t="shared" si="2"/>
        <v>537.1</v>
      </c>
      <c r="J18" s="18">
        <f t="shared" si="3"/>
        <v>716.1</v>
      </c>
      <c r="K18" s="18">
        <f t="shared" si="4"/>
        <v>895.2</v>
      </c>
      <c r="L18" s="18">
        <f t="shared" si="5"/>
        <v>1074.2</v>
      </c>
      <c r="M18" s="18">
        <f t="shared" si="6"/>
        <v>1253.2</v>
      </c>
      <c r="N18" s="18">
        <f t="shared" si="7"/>
        <v>1432.3</v>
      </c>
      <c r="O18" s="18">
        <f t="shared" si="8"/>
        <v>1611.3</v>
      </c>
      <c r="P18" s="18">
        <f t="shared" si="9"/>
        <v>1790.3</v>
      </c>
    </row>
    <row r="19" spans="1:16" hidden="1" x14ac:dyDescent="0.3">
      <c r="A19" s="22">
        <f>IF(Selbstdeklaration!$F$76=B19,F19/20*Selbstdeklaration!$F$77,0)</f>
        <v>0</v>
      </c>
      <c r="B19" s="16">
        <v>66000</v>
      </c>
      <c r="C19" s="18">
        <f t="shared" si="11"/>
        <v>97.452142857142903</v>
      </c>
      <c r="D19" s="17">
        <f t="shared" si="12"/>
        <v>1.4765476190476197E-3</v>
      </c>
      <c r="F19" s="18">
        <f t="shared" si="10"/>
        <v>356.54785714285708</v>
      </c>
      <c r="H19" s="18">
        <f t="shared" si="1"/>
        <v>356.5</v>
      </c>
      <c r="I19" s="18">
        <f t="shared" si="2"/>
        <v>534.79999999999995</v>
      </c>
      <c r="J19" s="18">
        <f t="shared" si="3"/>
        <v>713.1</v>
      </c>
      <c r="K19" s="18">
        <f t="shared" si="4"/>
        <v>891.4</v>
      </c>
      <c r="L19" s="18">
        <f t="shared" si="5"/>
        <v>1069.5999999999999</v>
      </c>
      <c r="M19" s="18">
        <f t="shared" si="6"/>
        <v>1247.9000000000001</v>
      </c>
      <c r="N19" s="18">
        <f t="shared" si="7"/>
        <v>1426.2</v>
      </c>
      <c r="O19" s="18">
        <f t="shared" si="8"/>
        <v>1604.5</v>
      </c>
      <c r="P19" s="18">
        <f t="shared" si="9"/>
        <v>1782.7</v>
      </c>
    </row>
    <row r="20" spans="1:16" hidden="1" x14ac:dyDescent="0.3">
      <c r="A20" s="22">
        <f>IF(Selbstdeklaration!$F$76=B20,F20/20*Selbstdeklaration!$F$77,0)</f>
        <v>0</v>
      </c>
      <c r="B20" s="5">
        <v>66500</v>
      </c>
      <c r="C20" s="18">
        <f t="shared" si="11"/>
        <v>98.98406250000005</v>
      </c>
      <c r="D20" s="17">
        <f t="shared" si="12"/>
        <v>1.4884821428571436E-3</v>
      </c>
      <c r="F20" s="18">
        <f t="shared" si="10"/>
        <v>355.01593749999995</v>
      </c>
      <c r="H20" s="18">
        <f t="shared" si="1"/>
        <v>355</v>
      </c>
      <c r="I20" s="18">
        <f t="shared" si="2"/>
        <v>532.5</v>
      </c>
      <c r="J20" s="18">
        <f t="shared" si="3"/>
        <v>710</v>
      </c>
      <c r="K20" s="18">
        <f t="shared" si="4"/>
        <v>887.5</v>
      </c>
      <c r="L20" s="18">
        <f t="shared" si="5"/>
        <v>1065</v>
      </c>
      <c r="M20" s="18">
        <f t="shared" si="6"/>
        <v>1242.5999999999999</v>
      </c>
      <c r="N20" s="18">
        <f t="shared" si="7"/>
        <v>1420.1</v>
      </c>
      <c r="O20" s="18">
        <f t="shared" si="8"/>
        <v>1597.6</v>
      </c>
      <c r="P20" s="18">
        <f t="shared" si="9"/>
        <v>1775.1</v>
      </c>
    </row>
    <row r="21" spans="1:16" hidden="1" x14ac:dyDescent="0.3">
      <c r="A21" s="22">
        <f>IF(Selbstdeklaration!$F$76=B21,F21/20*Selbstdeklaration!$F$77,0)</f>
        <v>0</v>
      </c>
      <c r="B21" s="5">
        <v>67000</v>
      </c>
      <c r="C21" s="18">
        <f t="shared" si="11"/>
        <v>100.52791666666673</v>
      </c>
      <c r="D21" s="17">
        <f t="shared" si="12"/>
        <v>1.5004166666666675E-3</v>
      </c>
      <c r="F21" s="18">
        <f t="shared" si="10"/>
        <v>353.47208333333327</v>
      </c>
      <c r="H21" s="18">
        <f t="shared" si="1"/>
        <v>353.5</v>
      </c>
      <c r="I21" s="18">
        <f t="shared" si="2"/>
        <v>530.20000000000005</v>
      </c>
      <c r="J21" s="18">
        <f t="shared" si="3"/>
        <v>706.9</v>
      </c>
      <c r="K21" s="18">
        <f t="shared" si="4"/>
        <v>883.7</v>
      </c>
      <c r="L21" s="18">
        <f t="shared" si="5"/>
        <v>1060.4000000000001</v>
      </c>
      <c r="M21" s="18">
        <f t="shared" si="6"/>
        <v>1237.2</v>
      </c>
      <c r="N21" s="18">
        <f t="shared" si="7"/>
        <v>1413.9</v>
      </c>
      <c r="O21" s="18">
        <f t="shared" si="8"/>
        <v>1590.6</v>
      </c>
      <c r="P21" s="18">
        <f t="shared" si="9"/>
        <v>1767.4</v>
      </c>
    </row>
    <row r="22" spans="1:16" hidden="1" x14ac:dyDescent="0.3">
      <c r="A22" s="22">
        <f>IF(Selbstdeklaration!$F$76=B22,F22/20*Selbstdeklaration!$F$77,0)</f>
        <v>0</v>
      </c>
      <c r="B22" s="5">
        <v>67500</v>
      </c>
      <c r="C22" s="18">
        <f t="shared" si="11"/>
        <v>102.08370535714292</v>
      </c>
      <c r="D22" s="17">
        <f t="shared" si="12"/>
        <v>1.5123511904761913E-3</v>
      </c>
      <c r="F22" s="18">
        <f t="shared" si="10"/>
        <v>351.91629464285711</v>
      </c>
      <c r="H22" s="18">
        <f t="shared" si="1"/>
        <v>351.9</v>
      </c>
      <c r="I22" s="18">
        <f t="shared" si="2"/>
        <v>527.9</v>
      </c>
      <c r="J22" s="18">
        <f t="shared" si="3"/>
        <v>703.8</v>
      </c>
      <c r="K22" s="18">
        <f t="shared" si="4"/>
        <v>879.8</v>
      </c>
      <c r="L22" s="18">
        <f t="shared" si="5"/>
        <v>1055.7</v>
      </c>
      <c r="M22" s="18">
        <f t="shared" si="6"/>
        <v>1231.7</v>
      </c>
      <c r="N22" s="18">
        <f t="shared" si="7"/>
        <v>1407.7</v>
      </c>
      <c r="O22" s="18">
        <f t="shared" si="8"/>
        <v>1583.6</v>
      </c>
      <c r="P22" s="18">
        <f t="shared" si="9"/>
        <v>1759.6</v>
      </c>
    </row>
    <row r="23" spans="1:16" hidden="1" x14ac:dyDescent="0.3">
      <c r="A23" s="22">
        <f>IF(Selbstdeklaration!$F$76=B23,F23/20*Selbstdeklaration!$F$77,0)</f>
        <v>0</v>
      </c>
      <c r="B23" s="5">
        <v>68000</v>
      </c>
      <c r="C23" s="18">
        <f t="shared" si="11"/>
        <v>103.65142857142864</v>
      </c>
      <c r="D23" s="17">
        <f t="shared" si="12"/>
        <v>1.5242857142857152E-3</v>
      </c>
      <c r="F23" s="18">
        <f t="shared" si="10"/>
        <v>350.34857142857135</v>
      </c>
      <c r="G23" s="18"/>
      <c r="H23" s="18">
        <f t="shared" si="1"/>
        <v>350.3</v>
      </c>
      <c r="I23" s="18">
        <f t="shared" si="2"/>
        <v>525.5</v>
      </c>
      <c r="J23" s="18">
        <f t="shared" si="3"/>
        <v>700.7</v>
      </c>
      <c r="K23" s="18">
        <f t="shared" si="4"/>
        <v>875.9</v>
      </c>
      <c r="L23" s="18">
        <f t="shared" si="5"/>
        <v>1051</v>
      </c>
      <c r="M23" s="18">
        <f t="shared" si="6"/>
        <v>1226.2</v>
      </c>
      <c r="N23" s="18">
        <f t="shared" si="7"/>
        <v>1401.4</v>
      </c>
      <c r="O23" s="18">
        <f t="shared" si="8"/>
        <v>1576.6</v>
      </c>
      <c r="P23" s="18">
        <f t="shared" si="9"/>
        <v>1751.7</v>
      </c>
    </row>
    <row r="24" spans="1:16" hidden="1" x14ac:dyDescent="0.3">
      <c r="A24" s="22">
        <f>IF(Selbstdeklaration!$F$76=B24,F24/20*Selbstdeklaration!$F$77,0)</f>
        <v>0</v>
      </c>
      <c r="B24" s="16">
        <v>68500</v>
      </c>
      <c r="C24" s="18">
        <f t="shared" si="11"/>
        <v>105.23108630952387</v>
      </c>
      <c r="D24" s="17">
        <f t="shared" si="12"/>
        <v>1.5362202380952391E-3</v>
      </c>
      <c r="F24" s="18">
        <f t="shared" si="10"/>
        <v>348.7689136904761</v>
      </c>
      <c r="G24" s="18"/>
      <c r="H24" s="18">
        <f t="shared" si="1"/>
        <v>348.8</v>
      </c>
      <c r="I24" s="18">
        <f t="shared" si="2"/>
        <v>523.20000000000005</v>
      </c>
      <c r="J24" s="18">
        <f t="shared" si="3"/>
        <v>697.5</v>
      </c>
      <c r="K24" s="18">
        <f t="shared" si="4"/>
        <v>871.9</v>
      </c>
      <c r="L24" s="18">
        <f t="shared" si="5"/>
        <v>1046.3</v>
      </c>
      <c r="M24" s="18">
        <f t="shared" si="6"/>
        <v>1220.7</v>
      </c>
      <c r="N24" s="18">
        <f t="shared" si="7"/>
        <v>1395.1</v>
      </c>
      <c r="O24" s="18">
        <f t="shared" si="8"/>
        <v>1569.5</v>
      </c>
      <c r="P24" s="18">
        <f t="shared" si="9"/>
        <v>1743.8</v>
      </c>
    </row>
    <row r="25" spans="1:16" hidden="1" x14ac:dyDescent="0.3">
      <c r="A25" s="22">
        <f>IF(Selbstdeklaration!$F$76=B25,F25/20*Selbstdeklaration!$F$77,0)</f>
        <v>0</v>
      </c>
      <c r="B25" s="5">
        <v>69000</v>
      </c>
      <c r="C25" s="18">
        <f t="shared" si="11"/>
        <v>106.82267857142864</v>
      </c>
      <c r="D25" s="17">
        <f t="shared" si="12"/>
        <v>1.548154761904763E-3</v>
      </c>
      <c r="F25" s="18">
        <f t="shared" si="10"/>
        <v>347.17732142857136</v>
      </c>
      <c r="G25" s="18"/>
      <c r="H25" s="18">
        <f t="shared" si="1"/>
        <v>347.2</v>
      </c>
      <c r="I25" s="18">
        <f t="shared" si="2"/>
        <v>520.79999999999995</v>
      </c>
      <c r="J25" s="18">
        <f t="shared" si="3"/>
        <v>694.4</v>
      </c>
      <c r="K25" s="18">
        <f t="shared" si="4"/>
        <v>867.9</v>
      </c>
      <c r="L25" s="18">
        <f t="shared" si="5"/>
        <v>1041.5</v>
      </c>
      <c r="M25" s="18">
        <f t="shared" si="6"/>
        <v>1215.0999999999999</v>
      </c>
      <c r="N25" s="18">
        <f t="shared" si="7"/>
        <v>1388.7</v>
      </c>
      <c r="O25" s="18">
        <f t="shared" si="8"/>
        <v>1562.3</v>
      </c>
      <c r="P25" s="18">
        <f t="shared" si="9"/>
        <v>1735.9</v>
      </c>
    </row>
    <row r="26" spans="1:16" hidden="1" x14ac:dyDescent="0.3">
      <c r="A26" s="22">
        <f>IF(Selbstdeklaration!$F$76=B26,F26/20*Selbstdeklaration!$F$77,0)</f>
        <v>0</v>
      </c>
      <c r="B26" s="5">
        <v>69500</v>
      </c>
      <c r="C26" s="18">
        <f t="shared" si="11"/>
        <v>108.42620535714293</v>
      </c>
      <c r="D26" s="17">
        <f t="shared" si="12"/>
        <v>1.5600892857142868E-3</v>
      </c>
      <c r="F26" s="18">
        <f t="shared" si="10"/>
        <v>345.57379464285708</v>
      </c>
      <c r="G26" s="18"/>
      <c r="H26" s="18">
        <f t="shared" si="1"/>
        <v>345.6</v>
      </c>
      <c r="I26" s="18">
        <f t="shared" si="2"/>
        <v>518.4</v>
      </c>
      <c r="J26" s="18">
        <f t="shared" si="3"/>
        <v>691.1</v>
      </c>
      <c r="K26" s="18">
        <f t="shared" si="4"/>
        <v>863.9</v>
      </c>
      <c r="L26" s="18">
        <f t="shared" si="5"/>
        <v>1036.7</v>
      </c>
      <c r="M26" s="18">
        <f t="shared" si="6"/>
        <v>1209.5</v>
      </c>
      <c r="N26" s="18">
        <f t="shared" si="7"/>
        <v>1382.3</v>
      </c>
      <c r="O26" s="18">
        <f t="shared" si="8"/>
        <v>1555.1</v>
      </c>
      <c r="P26" s="18">
        <f t="shared" si="9"/>
        <v>1727.9</v>
      </c>
    </row>
    <row r="27" spans="1:16" x14ac:dyDescent="0.3">
      <c r="A27" s="22">
        <f>IF(Selbstdeklaration!$F$76=B27,F27/20*Selbstdeklaration!$F$77,0)</f>
        <v>0</v>
      </c>
      <c r="B27" s="5">
        <v>70000</v>
      </c>
      <c r="C27" s="18">
        <f t="shared" si="11"/>
        <v>110.04166666666674</v>
      </c>
      <c r="D27" s="17">
        <f t="shared" si="12"/>
        <v>1.5720238095238107E-3</v>
      </c>
      <c r="F27" s="18">
        <f t="shared" si="10"/>
        <v>343.95833333333326</v>
      </c>
      <c r="H27" s="18">
        <f t="shared" si="1"/>
        <v>344</v>
      </c>
      <c r="I27" s="18">
        <f t="shared" si="2"/>
        <v>515.9</v>
      </c>
      <c r="J27" s="18">
        <f t="shared" si="3"/>
        <v>687.9</v>
      </c>
      <c r="K27" s="18">
        <f t="shared" si="4"/>
        <v>859.9</v>
      </c>
      <c r="L27" s="18">
        <f t="shared" si="5"/>
        <v>1031.9000000000001</v>
      </c>
      <c r="M27" s="18">
        <f t="shared" si="6"/>
        <v>1203.9000000000001</v>
      </c>
      <c r="N27" s="18">
        <f t="shared" si="7"/>
        <v>1375.8</v>
      </c>
      <c r="O27" s="18">
        <f t="shared" si="8"/>
        <v>1547.8</v>
      </c>
      <c r="P27" s="18">
        <f t="shared" si="9"/>
        <v>1719.8</v>
      </c>
    </row>
    <row r="28" spans="1:16" hidden="1" x14ac:dyDescent="0.3">
      <c r="A28" s="22">
        <f>IF(Selbstdeklaration!$F$76=B28,F28/20*Selbstdeklaration!$F$77,0)</f>
        <v>0</v>
      </c>
      <c r="B28" s="16">
        <v>70500</v>
      </c>
      <c r="C28" s="18">
        <f t="shared" si="11"/>
        <v>111.66906250000008</v>
      </c>
      <c r="D28" s="17">
        <f t="shared" si="12"/>
        <v>1.5839583333333346E-3</v>
      </c>
      <c r="F28" s="18">
        <f t="shared" si="10"/>
        <v>342.33093749999989</v>
      </c>
      <c r="G28" s="18"/>
      <c r="H28" s="18">
        <f t="shared" si="1"/>
        <v>342.3</v>
      </c>
      <c r="I28" s="18">
        <f t="shared" si="2"/>
        <v>513.5</v>
      </c>
      <c r="J28" s="18">
        <f t="shared" si="3"/>
        <v>684.7</v>
      </c>
      <c r="K28" s="18">
        <f t="shared" si="4"/>
        <v>855.8</v>
      </c>
      <c r="L28" s="18">
        <f t="shared" si="5"/>
        <v>1027</v>
      </c>
      <c r="M28" s="18">
        <f t="shared" si="6"/>
        <v>1198.2</v>
      </c>
      <c r="N28" s="18">
        <f t="shared" si="7"/>
        <v>1369.3</v>
      </c>
      <c r="O28" s="18">
        <f t="shared" si="8"/>
        <v>1540.5</v>
      </c>
      <c r="P28" s="18">
        <f t="shared" si="9"/>
        <v>1711.7</v>
      </c>
    </row>
    <row r="29" spans="1:16" hidden="1" x14ac:dyDescent="0.3">
      <c r="A29" s="22">
        <f>IF(Selbstdeklaration!$F$76=B29,F29/20*Selbstdeklaration!$F$77,0)</f>
        <v>0</v>
      </c>
      <c r="B29" s="5">
        <v>71000</v>
      </c>
      <c r="C29" s="18">
        <f t="shared" si="11"/>
        <v>113.30839285714295</v>
      </c>
      <c r="D29" s="17">
        <f t="shared" si="12"/>
        <v>1.5958928571428584E-3</v>
      </c>
      <c r="F29" s="18">
        <f t="shared" si="10"/>
        <v>340.69160714285704</v>
      </c>
      <c r="G29" s="18"/>
      <c r="H29" s="18">
        <f t="shared" si="1"/>
        <v>340.7</v>
      </c>
      <c r="I29" s="18">
        <f t="shared" si="2"/>
        <v>511</v>
      </c>
      <c r="J29" s="18">
        <f t="shared" si="3"/>
        <v>681.4</v>
      </c>
      <c r="K29" s="18">
        <f t="shared" si="4"/>
        <v>851.7</v>
      </c>
      <c r="L29" s="18">
        <f t="shared" si="5"/>
        <v>1022.1</v>
      </c>
      <c r="M29" s="18">
        <f t="shared" si="6"/>
        <v>1192.4000000000001</v>
      </c>
      <c r="N29" s="18">
        <f t="shared" si="7"/>
        <v>1362.8</v>
      </c>
      <c r="O29" s="18">
        <f t="shared" si="8"/>
        <v>1533.1</v>
      </c>
      <c r="P29" s="18">
        <f t="shared" si="9"/>
        <v>1703.5</v>
      </c>
    </row>
    <row r="30" spans="1:16" hidden="1" x14ac:dyDescent="0.3">
      <c r="A30" s="22">
        <f>IF(Selbstdeklaration!$F$76=B30,F30/20*Selbstdeklaration!$F$77,0)</f>
        <v>0</v>
      </c>
      <c r="B30" s="5">
        <v>71500</v>
      </c>
      <c r="C30" s="18">
        <f t="shared" si="11"/>
        <v>114.95965773809533</v>
      </c>
      <c r="D30" s="17">
        <f t="shared" si="12"/>
        <v>1.6078273809523823E-3</v>
      </c>
      <c r="F30" s="18">
        <f t="shared" si="10"/>
        <v>339.0403422619047</v>
      </c>
      <c r="G30" s="18"/>
      <c r="H30" s="18">
        <f t="shared" si="1"/>
        <v>339</v>
      </c>
      <c r="I30" s="18">
        <f t="shared" si="2"/>
        <v>508.6</v>
      </c>
      <c r="J30" s="18">
        <f t="shared" si="3"/>
        <v>678.1</v>
      </c>
      <c r="K30" s="18">
        <f t="shared" si="4"/>
        <v>847.6</v>
      </c>
      <c r="L30" s="18">
        <f t="shared" si="5"/>
        <v>1017.1</v>
      </c>
      <c r="M30" s="18">
        <f t="shared" si="6"/>
        <v>1186.5999999999999</v>
      </c>
      <c r="N30" s="18">
        <f t="shared" si="7"/>
        <v>1356.2</v>
      </c>
      <c r="O30" s="18">
        <f t="shared" si="8"/>
        <v>1525.7</v>
      </c>
      <c r="P30" s="18">
        <f t="shared" si="9"/>
        <v>1695.2</v>
      </c>
    </row>
    <row r="31" spans="1:16" hidden="1" x14ac:dyDescent="0.3">
      <c r="A31" s="22">
        <f>IF(Selbstdeklaration!$F$76=B31,F31/20*Selbstdeklaration!$F$77,0)</f>
        <v>0</v>
      </c>
      <c r="B31" s="5">
        <v>72000</v>
      </c>
      <c r="C31" s="18">
        <f t="shared" si="11"/>
        <v>116.62285714285724</v>
      </c>
      <c r="D31" s="17">
        <f t="shared" si="12"/>
        <v>1.6197619047619062E-3</v>
      </c>
      <c r="F31" s="18">
        <f t="shared" si="10"/>
        <v>337.37714285714276</v>
      </c>
      <c r="G31" s="18"/>
      <c r="H31" s="18">
        <f t="shared" si="1"/>
        <v>337.4</v>
      </c>
      <c r="I31" s="18">
        <f t="shared" si="2"/>
        <v>506.1</v>
      </c>
      <c r="J31" s="18">
        <f t="shared" si="3"/>
        <v>674.8</v>
      </c>
      <c r="K31" s="18">
        <f t="shared" si="4"/>
        <v>843.4</v>
      </c>
      <c r="L31" s="18">
        <f t="shared" si="5"/>
        <v>1012.1</v>
      </c>
      <c r="M31" s="18">
        <f t="shared" si="6"/>
        <v>1180.8</v>
      </c>
      <c r="N31" s="18">
        <f t="shared" si="7"/>
        <v>1349.5</v>
      </c>
      <c r="O31" s="18">
        <f t="shared" si="8"/>
        <v>1518.2</v>
      </c>
      <c r="P31" s="18">
        <f t="shared" si="9"/>
        <v>1686.9</v>
      </c>
    </row>
    <row r="32" spans="1:16" hidden="1" x14ac:dyDescent="0.3">
      <c r="A32" s="22">
        <f>IF(Selbstdeklaration!$F$76=B32,F32/20*Selbstdeklaration!$F$77,0)</f>
        <v>0</v>
      </c>
      <c r="B32" s="16">
        <v>72500</v>
      </c>
      <c r="C32" s="18">
        <f t="shared" si="11"/>
        <v>118.29799107142868</v>
      </c>
      <c r="D32" s="17">
        <f t="shared" si="12"/>
        <v>1.6316964285714301E-3</v>
      </c>
      <c r="F32" s="18">
        <f t="shared" si="10"/>
        <v>335.70200892857133</v>
      </c>
      <c r="G32" s="18"/>
      <c r="H32" s="18">
        <f t="shared" si="1"/>
        <v>335.7</v>
      </c>
      <c r="I32" s="18">
        <f t="shared" si="2"/>
        <v>503.6</v>
      </c>
      <c r="J32" s="18">
        <f t="shared" si="3"/>
        <v>671.4</v>
      </c>
      <c r="K32" s="18">
        <f t="shared" si="4"/>
        <v>839.3</v>
      </c>
      <c r="L32" s="18">
        <f t="shared" si="5"/>
        <v>1007.1</v>
      </c>
      <c r="M32" s="18">
        <f t="shared" si="6"/>
        <v>1175</v>
      </c>
      <c r="N32" s="18">
        <f t="shared" si="7"/>
        <v>1342.8</v>
      </c>
      <c r="O32" s="18">
        <f t="shared" si="8"/>
        <v>1510.7</v>
      </c>
      <c r="P32" s="18">
        <f t="shared" si="9"/>
        <v>1678.5</v>
      </c>
    </row>
    <row r="33" spans="1:16" hidden="1" x14ac:dyDescent="0.3">
      <c r="A33" s="22">
        <f>IF(Selbstdeklaration!$F$76=B33,F33/20*Selbstdeklaration!$F$77,0)</f>
        <v>0</v>
      </c>
      <c r="B33" s="5">
        <v>73000</v>
      </c>
      <c r="C33" s="18">
        <f t="shared" si="11"/>
        <v>119.98505952380964</v>
      </c>
      <c r="D33" s="17">
        <f t="shared" si="12"/>
        <v>1.6436309523809539E-3</v>
      </c>
      <c r="F33" s="18">
        <f t="shared" si="10"/>
        <v>334.01494047619036</v>
      </c>
      <c r="G33" s="18"/>
      <c r="H33" s="18">
        <f t="shared" si="1"/>
        <v>334</v>
      </c>
      <c r="I33" s="18">
        <f t="shared" si="2"/>
        <v>501</v>
      </c>
      <c r="J33" s="18">
        <f t="shared" si="3"/>
        <v>668</v>
      </c>
      <c r="K33" s="18">
        <f t="shared" si="4"/>
        <v>835</v>
      </c>
      <c r="L33" s="18">
        <f t="shared" si="5"/>
        <v>1002</v>
      </c>
      <c r="M33" s="18">
        <f t="shared" si="6"/>
        <v>1169.0999999999999</v>
      </c>
      <c r="N33" s="18">
        <f t="shared" si="7"/>
        <v>1336.1</v>
      </c>
      <c r="O33" s="18">
        <f t="shared" si="8"/>
        <v>1503.1</v>
      </c>
      <c r="P33" s="18">
        <f t="shared" si="9"/>
        <v>1670.1</v>
      </c>
    </row>
    <row r="34" spans="1:16" hidden="1" x14ac:dyDescent="0.3">
      <c r="A34" s="22">
        <f>IF(Selbstdeklaration!$F$76=B34,F34/20*Selbstdeklaration!$F$77,0)</f>
        <v>0</v>
      </c>
      <c r="B34" s="5">
        <v>73500</v>
      </c>
      <c r="C34" s="18">
        <f t="shared" si="11"/>
        <v>121.68406250000012</v>
      </c>
      <c r="D34" s="17">
        <f t="shared" si="12"/>
        <v>1.6555654761904778E-3</v>
      </c>
      <c r="F34" s="18">
        <f t="shared" si="10"/>
        <v>332.3159374999999</v>
      </c>
      <c r="G34" s="18"/>
      <c r="H34" s="18">
        <f t="shared" si="1"/>
        <v>332.3</v>
      </c>
      <c r="I34" s="18">
        <f t="shared" si="2"/>
        <v>498.5</v>
      </c>
      <c r="J34" s="18">
        <f t="shared" si="3"/>
        <v>664.6</v>
      </c>
      <c r="K34" s="18">
        <f t="shared" si="4"/>
        <v>830.8</v>
      </c>
      <c r="L34" s="18">
        <f t="shared" si="5"/>
        <v>996.9</v>
      </c>
      <c r="M34" s="18">
        <f t="shared" si="6"/>
        <v>1163.0999999999999</v>
      </c>
      <c r="N34" s="18">
        <f t="shared" si="7"/>
        <v>1329.3</v>
      </c>
      <c r="O34" s="18">
        <f t="shared" si="8"/>
        <v>1495.4</v>
      </c>
      <c r="P34" s="18">
        <f t="shared" si="9"/>
        <v>1661.6</v>
      </c>
    </row>
    <row r="35" spans="1:16" hidden="1" x14ac:dyDescent="0.3">
      <c r="A35" s="22">
        <f>IF(Selbstdeklaration!$F$76=B35,F35/20*Selbstdeklaration!$F$77,0)</f>
        <v>0</v>
      </c>
      <c r="B35" s="5">
        <v>74000</v>
      </c>
      <c r="C35" s="18">
        <f t="shared" si="11"/>
        <v>123.39500000000012</v>
      </c>
      <c r="D35" s="17">
        <f t="shared" si="12"/>
        <v>1.6675000000000017E-3</v>
      </c>
      <c r="F35" s="18">
        <f t="shared" si="10"/>
        <v>330.6049999999999</v>
      </c>
      <c r="G35" s="18"/>
      <c r="H35" s="18">
        <f t="shared" si="1"/>
        <v>330.6</v>
      </c>
      <c r="I35" s="18">
        <f t="shared" si="2"/>
        <v>495.9</v>
      </c>
      <c r="J35" s="18">
        <f t="shared" si="3"/>
        <v>661.2</v>
      </c>
      <c r="K35" s="18">
        <f t="shared" si="4"/>
        <v>826.5</v>
      </c>
      <c r="L35" s="18">
        <f t="shared" si="5"/>
        <v>991.8</v>
      </c>
      <c r="M35" s="18">
        <f t="shared" si="6"/>
        <v>1157.0999999999999</v>
      </c>
      <c r="N35" s="18">
        <f t="shared" si="7"/>
        <v>1322.4</v>
      </c>
      <c r="O35" s="18">
        <f t="shared" si="8"/>
        <v>1487.7</v>
      </c>
      <c r="P35" s="18">
        <f t="shared" si="9"/>
        <v>1653</v>
      </c>
    </row>
    <row r="36" spans="1:16" hidden="1" x14ac:dyDescent="0.3">
      <c r="A36" s="22">
        <f>IF(Selbstdeklaration!$F$76=B36,F36/20*Selbstdeklaration!$F$77,0)</f>
        <v>0</v>
      </c>
      <c r="B36" s="16">
        <v>74500</v>
      </c>
      <c r="C36" s="18">
        <f t="shared" si="11"/>
        <v>125.11787202380965</v>
      </c>
      <c r="D36" s="17">
        <f t="shared" si="12"/>
        <v>1.6794345238095255E-3</v>
      </c>
      <c r="F36" s="18">
        <f t="shared" si="10"/>
        <v>328.88212797619036</v>
      </c>
      <c r="G36" s="18"/>
      <c r="H36" s="18">
        <f t="shared" si="1"/>
        <v>328.9</v>
      </c>
      <c r="I36" s="18">
        <f t="shared" si="2"/>
        <v>493.3</v>
      </c>
      <c r="J36" s="18">
        <f t="shared" si="3"/>
        <v>657.8</v>
      </c>
      <c r="K36" s="18">
        <f t="shared" si="4"/>
        <v>822.2</v>
      </c>
      <c r="L36" s="18">
        <f t="shared" si="5"/>
        <v>986.6</v>
      </c>
      <c r="M36" s="18">
        <f t="shared" si="6"/>
        <v>1151.0999999999999</v>
      </c>
      <c r="N36" s="18">
        <f t="shared" si="7"/>
        <v>1315.5</v>
      </c>
      <c r="O36" s="18">
        <f t="shared" si="8"/>
        <v>1480</v>
      </c>
      <c r="P36" s="18">
        <f t="shared" si="9"/>
        <v>1644.4</v>
      </c>
    </row>
    <row r="37" spans="1:16" x14ac:dyDescent="0.3">
      <c r="A37" s="22">
        <f>IF(Selbstdeklaration!$F$76=B37,F37/20*Selbstdeklaration!$F$77,0)</f>
        <v>0</v>
      </c>
      <c r="B37" s="5">
        <v>75000</v>
      </c>
      <c r="C37" s="18">
        <f t="shared" si="11"/>
        <v>126.85267857142871</v>
      </c>
      <c r="D37" s="17">
        <f t="shared" si="12"/>
        <v>1.6913690476190494E-3</v>
      </c>
      <c r="F37" s="18">
        <f t="shared" si="10"/>
        <v>327.14732142857127</v>
      </c>
      <c r="G37" s="18"/>
      <c r="H37" s="18">
        <f t="shared" si="1"/>
        <v>327.10000000000002</v>
      </c>
      <c r="I37" s="18">
        <f t="shared" si="2"/>
        <v>490.7</v>
      </c>
      <c r="J37" s="18">
        <f t="shared" si="3"/>
        <v>654.29999999999995</v>
      </c>
      <c r="K37" s="18">
        <f t="shared" si="4"/>
        <v>817.9</v>
      </c>
      <c r="L37" s="18">
        <f t="shared" si="5"/>
        <v>981.4</v>
      </c>
      <c r="M37" s="18">
        <f t="shared" si="6"/>
        <v>1145</v>
      </c>
      <c r="N37" s="18">
        <f t="shared" si="7"/>
        <v>1308.5999999999999</v>
      </c>
      <c r="O37" s="18">
        <f t="shared" si="8"/>
        <v>1472.2</v>
      </c>
      <c r="P37" s="18">
        <f t="shared" si="9"/>
        <v>1635.7</v>
      </c>
    </row>
    <row r="38" spans="1:16" hidden="1" x14ac:dyDescent="0.3">
      <c r="A38" s="22">
        <f>IF(Selbstdeklaration!$F$76=B38,F38/20*Selbstdeklaration!$F$77,0)</f>
        <v>0</v>
      </c>
      <c r="B38" s="5">
        <v>75500</v>
      </c>
      <c r="C38" s="18">
        <f t="shared" si="11"/>
        <v>128.59941964285727</v>
      </c>
      <c r="D38" s="17">
        <f t="shared" si="12"/>
        <v>1.7033035714285733E-3</v>
      </c>
      <c r="F38" s="18">
        <f t="shared" si="10"/>
        <v>325.40058035714276</v>
      </c>
      <c r="G38" s="18"/>
      <c r="H38" s="18">
        <f t="shared" si="1"/>
        <v>325.39999999999998</v>
      </c>
      <c r="I38" s="18">
        <f t="shared" si="2"/>
        <v>488.1</v>
      </c>
      <c r="J38" s="18">
        <f t="shared" si="3"/>
        <v>650.79999999999995</v>
      </c>
      <c r="K38" s="18">
        <f t="shared" si="4"/>
        <v>813.5</v>
      </c>
      <c r="L38" s="18">
        <f t="shared" si="5"/>
        <v>976.2</v>
      </c>
      <c r="M38" s="18">
        <f t="shared" si="6"/>
        <v>1138.9000000000001</v>
      </c>
      <c r="N38" s="18">
        <f t="shared" si="7"/>
        <v>1301.5999999999999</v>
      </c>
      <c r="O38" s="18">
        <f t="shared" si="8"/>
        <v>1464.3</v>
      </c>
      <c r="P38" s="18">
        <f t="shared" si="9"/>
        <v>1627</v>
      </c>
    </row>
    <row r="39" spans="1:16" hidden="1" x14ac:dyDescent="0.3">
      <c r="A39" s="22">
        <f>IF(Selbstdeklaration!$F$76=B39,F39/20*Selbstdeklaration!$F$77,0)</f>
        <v>0</v>
      </c>
      <c r="B39" s="5">
        <v>76000</v>
      </c>
      <c r="C39" s="18">
        <f t="shared" si="11"/>
        <v>130.35809523809539</v>
      </c>
      <c r="D39" s="17">
        <f t="shared" si="12"/>
        <v>1.7152380952380971E-3</v>
      </c>
      <c r="F39" s="18">
        <f t="shared" si="10"/>
        <v>323.64190476190458</v>
      </c>
      <c r="G39" s="18"/>
      <c r="H39" s="18">
        <f t="shared" si="1"/>
        <v>323.60000000000002</v>
      </c>
      <c r="I39" s="18">
        <f t="shared" si="2"/>
        <v>485.5</v>
      </c>
      <c r="J39" s="18">
        <f t="shared" si="3"/>
        <v>647.29999999999995</v>
      </c>
      <c r="K39" s="18">
        <f t="shared" si="4"/>
        <v>809.1</v>
      </c>
      <c r="L39" s="18">
        <f t="shared" si="5"/>
        <v>970.9</v>
      </c>
      <c r="M39" s="18">
        <f t="shared" si="6"/>
        <v>1132.7</v>
      </c>
      <c r="N39" s="18">
        <f t="shared" si="7"/>
        <v>1294.5999999999999</v>
      </c>
      <c r="O39" s="18">
        <f t="shared" si="8"/>
        <v>1456.4</v>
      </c>
      <c r="P39" s="18">
        <f t="shared" si="9"/>
        <v>1618.2</v>
      </c>
    </row>
    <row r="40" spans="1:16" hidden="1" x14ac:dyDescent="0.3">
      <c r="A40" s="22">
        <f>IF(Selbstdeklaration!$F$76=B40,F40/20*Selbstdeklaration!$F$77,0)</f>
        <v>0</v>
      </c>
      <c r="B40" s="16">
        <v>76500</v>
      </c>
      <c r="C40" s="18">
        <f t="shared" si="11"/>
        <v>132.12870535714302</v>
      </c>
      <c r="D40" s="17">
        <f t="shared" si="12"/>
        <v>1.727172619047621E-3</v>
      </c>
      <c r="F40" s="18">
        <f t="shared" si="10"/>
        <v>321.87129464285698</v>
      </c>
      <c r="G40" s="18"/>
      <c r="H40" s="18">
        <f t="shared" si="1"/>
        <v>321.89999999999998</v>
      </c>
      <c r="I40" s="18">
        <f t="shared" si="2"/>
        <v>482.8</v>
      </c>
      <c r="J40" s="18">
        <f t="shared" si="3"/>
        <v>643.70000000000005</v>
      </c>
      <c r="K40" s="18">
        <f t="shared" si="4"/>
        <v>804.7</v>
      </c>
      <c r="L40" s="18">
        <f t="shared" si="5"/>
        <v>965.6</v>
      </c>
      <c r="M40" s="18">
        <f t="shared" si="6"/>
        <v>1126.5</v>
      </c>
      <c r="N40" s="18">
        <f t="shared" si="7"/>
        <v>1287.5</v>
      </c>
      <c r="O40" s="18">
        <f t="shared" si="8"/>
        <v>1448.4</v>
      </c>
      <c r="P40" s="18">
        <f t="shared" si="9"/>
        <v>1609.4</v>
      </c>
    </row>
    <row r="41" spans="1:16" hidden="1" x14ac:dyDescent="0.3">
      <c r="A41" s="22">
        <f>IF(Selbstdeklaration!$F$76=B41,F41/20*Selbstdeklaration!$F$77,0)</f>
        <v>0</v>
      </c>
      <c r="B41" s="5">
        <v>77000</v>
      </c>
      <c r="C41" s="18">
        <f t="shared" si="11"/>
        <v>133.91125000000017</v>
      </c>
      <c r="D41" s="17">
        <f t="shared" si="12"/>
        <v>1.7391071428571449E-3</v>
      </c>
      <c r="F41" s="18">
        <f t="shared" si="10"/>
        <v>320.08874999999983</v>
      </c>
      <c r="G41" s="18"/>
      <c r="H41" s="18">
        <f t="shared" si="1"/>
        <v>320.10000000000002</v>
      </c>
      <c r="I41" s="18">
        <f t="shared" si="2"/>
        <v>480.1</v>
      </c>
      <c r="J41" s="18">
        <f t="shared" si="3"/>
        <v>640.20000000000005</v>
      </c>
      <c r="K41" s="18">
        <f t="shared" si="4"/>
        <v>800.2</v>
      </c>
      <c r="L41" s="18">
        <f t="shared" si="5"/>
        <v>960.3</v>
      </c>
      <c r="M41" s="18">
        <f t="shared" si="6"/>
        <v>1120.3</v>
      </c>
      <c r="N41" s="18">
        <f t="shared" si="7"/>
        <v>1280.4000000000001</v>
      </c>
      <c r="O41" s="18">
        <f t="shared" si="8"/>
        <v>1440.4</v>
      </c>
      <c r="P41" s="18">
        <f t="shared" si="9"/>
        <v>1600.4</v>
      </c>
    </row>
    <row r="42" spans="1:16" hidden="1" x14ac:dyDescent="0.3">
      <c r="A42" s="22">
        <f>IF(Selbstdeklaration!$F$76=B42,F42/20*Selbstdeklaration!$F$77,0)</f>
        <v>0</v>
      </c>
      <c r="B42" s="5">
        <v>77500</v>
      </c>
      <c r="C42" s="18">
        <f t="shared" si="11"/>
        <v>135.70572916666683</v>
      </c>
      <c r="D42" s="17">
        <f t="shared" si="12"/>
        <v>1.7510416666666688E-3</v>
      </c>
      <c r="F42" s="18">
        <f t="shared" si="10"/>
        <v>318.29427083333314</v>
      </c>
      <c r="G42" s="18"/>
      <c r="H42" s="18">
        <f t="shared" si="1"/>
        <v>318.3</v>
      </c>
      <c r="I42" s="18">
        <f t="shared" si="2"/>
        <v>477.4</v>
      </c>
      <c r="J42" s="18">
        <f t="shared" si="3"/>
        <v>636.6</v>
      </c>
      <c r="K42" s="18">
        <f t="shared" si="4"/>
        <v>795.7</v>
      </c>
      <c r="L42" s="18">
        <f t="shared" si="5"/>
        <v>954.9</v>
      </c>
      <c r="M42" s="18">
        <f t="shared" si="6"/>
        <v>1114</v>
      </c>
      <c r="N42" s="18">
        <f t="shared" si="7"/>
        <v>1273.2</v>
      </c>
      <c r="O42" s="18">
        <f t="shared" si="8"/>
        <v>1432.3</v>
      </c>
      <c r="P42" s="18">
        <f t="shared" si="9"/>
        <v>1591.5</v>
      </c>
    </row>
    <row r="43" spans="1:16" hidden="1" x14ac:dyDescent="0.3">
      <c r="A43" s="22">
        <f>IF(Selbstdeklaration!$F$76=B43,F43/20*Selbstdeklaration!$F$77,0)</f>
        <v>0</v>
      </c>
      <c r="B43" s="5">
        <v>78000</v>
      </c>
      <c r="C43" s="18">
        <f t="shared" si="11"/>
        <v>137.51214285714303</v>
      </c>
      <c r="D43" s="17">
        <f t="shared" si="12"/>
        <v>1.7629761904761926E-3</v>
      </c>
      <c r="F43" s="18">
        <f t="shared" si="10"/>
        <v>316.48785714285697</v>
      </c>
      <c r="G43" s="18"/>
      <c r="H43" s="18">
        <f t="shared" si="1"/>
        <v>316.5</v>
      </c>
      <c r="I43" s="18">
        <f t="shared" si="2"/>
        <v>474.7</v>
      </c>
      <c r="J43" s="18">
        <f t="shared" si="3"/>
        <v>633</v>
      </c>
      <c r="K43" s="18">
        <f t="shared" si="4"/>
        <v>791.2</v>
      </c>
      <c r="L43" s="18">
        <f t="shared" si="5"/>
        <v>949.5</v>
      </c>
      <c r="M43" s="18">
        <f t="shared" si="6"/>
        <v>1107.7</v>
      </c>
      <c r="N43" s="18">
        <f t="shared" si="7"/>
        <v>1266</v>
      </c>
      <c r="O43" s="18">
        <f t="shared" si="8"/>
        <v>1424.2</v>
      </c>
      <c r="P43" s="18">
        <f t="shared" si="9"/>
        <v>1582.4</v>
      </c>
    </row>
    <row r="44" spans="1:16" hidden="1" x14ac:dyDescent="0.3">
      <c r="A44" s="22">
        <f>IF(Selbstdeklaration!$F$76=B44,F44/20*Selbstdeklaration!$F$77,0)</f>
        <v>0</v>
      </c>
      <c r="B44" s="5">
        <v>78500</v>
      </c>
      <c r="C44" s="18">
        <f t="shared" si="11"/>
        <v>139.33049107142875</v>
      </c>
      <c r="D44" s="17">
        <f t="shared" si="12"/>
        <v>1.7749107142857165E-3</v>
      </c>
      <c r="F44" s="18">
        <f t="shared" si="10"/>
        <v>314.66950892857125</v>
      </c>
      <c r="G44" s="18"/>
      <c r="H44" s="18">
        <f t="shared" si="1"/>
        <v>314.7</v>
      </c>
      <c r="I44" s="18">
        <f t="shared" si="2"/>
        <v>472</v>
      </c>
      <c r="J44" s="18">
        <f t="shared" si="3"/>
        <v>629.29999999999995</v>
      </c>
      <c r="K44" s="18">
        <f t="shared" si="4"/>
        <v>786.7</v>
      </c>
      <c r="L44" s="18">
        <f t="shared" si="5"/>
        <v>944</v>
      </c>
      <c r="M44" s="18">
        <f t="shared" si="6"/>
        <v>1101.3</v>
      </c>
      <c r="N44" s="18">
        <f t="shared" si="7"/>
        <v>1258.7</v>
      </c>
      <c r="O44" s="18">
        <f t="shared" si="8"/>
        <v>1416</v>
      </c>
      <c r="P44" s="18">
        <f t="shared" si="9"/>
        <v>1573.3</v>
      </c>
    </row>
    <row r="45" spans="1:16" hidden="1" x14ac:dyDescent="0.3">
      <c r="A45" s="22">
        <f>IF(Selbstdeklaration!$F$76=B45,F45/20*Selbstdeklaration!$F$77,0)</f>
        <v>0</v>
      </c>
      <c r="B45" s="16">
        <v>79000</v>
      </c>
      <c r="C45" s="18">
        <f t="shared" si="11"/>
        <v>141.16077380952399</v>
      </c>
      <c r="D45" s="17">
        <f t="shared" si="12"/>
        <v>1.7868452380952404E-3</v>
      </c>
      <c r="F45" s="18">
        <f t="shared" si="10"/>
        <v>312.83922619047598</v>
      </c>
      <c r="G45" s="18"/>
      <c r="H45" s="18">
        <f t="shared" si="1"/>
        <v>312.8</v>
      </c>
      <c r="I45" s="18">
        <f t="shared" si="2"/>
        <v>469.3</v>
      </c>
      <c r="J45" s="18">
        <f t="shared" si="3"/>
        <v>625.70000000000005</v>
      </c>
      <c r="K45" s="18">
        <f t="shared" si="4"/>
        <v>782.1</v>
      </c>
      <c r="L45" s="18">
        <f t="shared" si="5"/>
        <v>938.5</v>
      </c>
      <c r="M45" s="18">
        <f t="shared" si="6"/>
        <v>1094.9000000000001</v>
      </c>
      <c r="N45" s="18">
        <f t="shared" si="7"/>
        <v>1251.4000000000001</v>
      </c>
      <c r="O45" s="18">
        <f t="shared" si="8"/>
        <v>1407.8</v>
      </c>
      <c r="P45" s="18">
        <f t="shared" si="9"/>
        <v>1564.2</v>
      </c>
    </row>
    <row r="46" spans="1:16" hidden="1" x14ac:dyDescent="0.3">
      <c r="A46" s="22">
        <f>IF(Selbstdeklaration!$F$76=B46,F46/20*Selbstdeklaration!$F$77,0)</f>
        <v>0</v>
      </c>
      <c r="B46" s="5">
        <v>79500</v>
      </c>
      <c r="C46" s="18">
        <f t="shared" si="11"/>
        <v>143.00299107142877</v>
      </c>
      <c r="D46" s="17">
        <f t="shared" si="12"/>
        <v>1.7987797619047642E-3</v>
      </c>
      <c r="F46" s="18">
        <f t="shared" si="10"/>
        <v>310.99700892857123</v>
      </c>
      <c r="G46" s="18"/>
      <c r="H46" s="18">
        <f t="shared" si="1"/>
        <v>311</v>
      </c>
      <c r="I46" s="18">
        <f t="shared" si="2"/>
        <v>466.5</v>
      </c>
      <c r="J46" s="18">
        <f t="shared" si="3"/>
        <v>622</v>
      </c>
      <c r="K46" s="18">
        <f t="shared" si="4"/>
        <v>777.5</v>
      </c>
      <c r="L46" s="18">
        <f t="shared" si="5"/>
        <v>933</v>
      </c>
      <c r="M46" s="18">
        <f t="shared" si="6"/>
        <v>1088.5</v>
      </c>
      <c r="N46" s="18">
        <f t="shared" si="7"/>
        <v>1244</v>
      </c>
      <c r="O46" s="18">
        <f t="shared" si="8"/>
        <v>1399.5</v>
      </c>
      <c r="P46" s="18">
        <f t="shared" si="9"/>
        <v>1555</v>
      </c>
    </row>
    <row r="47" spans="1:16" x14ac:dyDescent="0.3">
      <c r="A47" s="22">
        <f>IF(Selbstdeklaration!$F$76=B47,F47/20*Selbstdeklaration!$F$77,0)</f>
        <v>0</v>
      </c>
      <c r="B47" s="5">
        <v>80000</v>
      </c>
      <c r="C47" s="18">
        <f t="shared" si="11"/>
        <v>144.85714285714306</v>
      </c>
      <c r="D47" s="17">
        <f t="shared" si="12"/>
        <v>1.8107142857142881E-3</v>
      </c>
      <c r="F47" s="18">
        <f t="shared" si="10"/>
        <v>309.14285714285694</v>
      </c>
      <c r="G47" s="18"/>
      <c r="H47" s="18">
        <f t="shared" si="1"/>
        <v>309.10000000000002</v>
      </c>
      <c r="I47" s="18">
        <f t="shared" si="2"/>
        <v>463.7</v>
      </c>
      <c r="J47" s="18">
        <f t="shared" si="3"/>
        <v>618.29999999999995</v>
      </c>
      <c r="K47" s="18">
        <f t="shared" si="4"/>
        <v>772.9</v>
      </c>
      <c r="L47" s="18">
        <f t="shared" si="5"/>
        <v>927.4</v>
      </c>
      <c r="M47" s="18">
        <f t="shared" si="6"/>
        <v>1082</v>
      </c>
      <c r="N47" s="18">
        <f t="shared" si="7"/>
        <v>1236.5999999999999</v>
      </c>
      <c r="O47" s="18">
        <f t="shared" si="8"/>
        <v>1391.1</v>
      </c>
      <c r="P47" s="18">
        <f t="shared" si="9"/>
        <v>1545.7</v>
      </c>
    </row>
    <row r="48" spans="1:16" hidden="1" x14ac:dyDescent="0.3">
      <c r="A48" s="22">
        <f>IF(Selbstdeklaration!$F$76=B48,F48/20*Selbstdeklaration!$F$77,0)</f>
        <v>0</v>
      </c>
      <c r="B48" s="5">
        <v>80500</v>
      </c>
      <c r="C48" s="18">
        <f t="shared" si="11"/>
        <v>146.72322916666687</v>
      </c>
      <c r="D48" s="17">
        <f t="shared" si="12"/>
        <v>1.822648809523812E-3</v>
      </c>
      <c r="F48" s="18">
        <f t="shared" si="10"/>
        <v>307.2767708333331</v>
      </c>
      <c r="G48" s="18"/>
      <c r="H48" s="18">
        <f t="shared" si="1"/>
        <v>307.3</v>
      </c>
      <c r="I48" s="18">
        <f t="shared" si="2"/>
        <v>460.9</v>
      </c>
      <c r="J48" s="18">
        <f t="shared" si="3"/>
        <v>614.6</v>
      </c>
      <c r="K48" s="18">
        <f t="shared" si="4"/>
        <v>768.2</v>
      </c>
      <c r="L48" s="18">
        <f t="shared" si="5"/>
        <v>921.8</v>
      </c>
      <c r="M48" s="18">
        <f t="shared" si="6"/>
        <v>1075.5</v>
      </c>
      <c r="N48" s="18">
        <f t="shared" si="7"/>
        <v>1229.0999999999999</v>
      </c>
      <c r="O48" s="18">
        <f t="shared" si="8"/>
        <v>1382.7</v>
      </c>
      <c r="P48" s="18">
        <f t="shared" si="9"/>
        <v>1536.4</v>
      </c>
    </row>
    <row r="49" spans="1:16" hidden="1" x14ac:dyDescent="0.3">
      <c r="A49" s="22">
        <f>IF(Selbstdeklaration!$F$76=B49,F49/20*Selbstdeklaration!$F$77,0)</f>
        <v>0</v>
      </c>
      <c r="B49" s="16">
        <v>81000</v>
      </c>
      <c r="C49" s="18">
        <f t="shared" si="11"/>
        <v>148.60125000000019</v>
      </c>
      <c r="D49" s="17">
        <f t="shared" si="12"/>
        <v>1.8345833333333359E-3</v>
      </c>
      <c r="F49" s="18">
        <f t="shared" si="10"/>
        <v>305.39874999999984</v>
      </c>
      <c r="G49" s="18"/>
      <c r="H49" s="18">
        <f t="shared" si="1"/>
        <v>305.39999999999998</v>
      </c>
      <c r="I49" s="18">
        <f t="shared" si="2"/>
        <v>458.1</v>
      </c>
      <c r="J49" s="18">
        <f t="shared" si="3"/>
        <v>610.79999999999995</v>
      </c>
      <c r="K49" s="18">
        <f t="shared" si="4"/>
        <v>763.5</v>
      </c>
      <c r="L49" s="18">
        <f t="shared" si="5"/>
        <v>916.2</v>
      </c>
      <c r="M49" s="18">
        <f t="shared" si="6"/>
        <v>1068.9000000000001</v>
      </c>
      <c r="N49" s="18">
        <f t="shared" si="7"/>
        <v>1221.5999999999999</v>
      </c>
      <c r="O49" s="18">
        <f t="shared" si="8"/>
        <v>1374.3</v>
      </c>
      <c r="P49" s="18">
        <f t="shared" si="9"/>
        <v>1527</v>
      </c>
    </row>
    <row r="50" spans="1:16" hidden="1" x14ac:dyDescent="0.3">
      <c r="A50" s="22">
        <f>IF(Selbstdeklaration!$F$76=B50,F50/20*Selbstdeklaration!$F$77,0)</f>
        <v>0</v>
      </c>
      <c r="B50" s="5">
        <v>81500</v>
      </c>
      <c r="C50" s="18">
        <f t="shared" si="11"/>
        <v>150.49120535714306</v>
      </c>
      <c r="D50" s="17">
        <f t="shared" si="12"/>
        <v>1.8465178571428597E-3</v>
      </c>
      <c r="F50" s="18">
        <f t="shared" si="10"/>
        <v>303.50879464285697</v>
      </c>
      <c r="G50" s="18"/>
      <c r="H50" s="18">
        <f t="shared" si="1"/>
        <v>303.5</v>
      </c>
      <c r="I50" s="18">
        <f t="shared" si="2"/>
        <v>455.3</v>
      </c>
      <c r="J50" s="18">
        <f t="shared" si="3"/>
        <v>607</v>
      </c>
      <c r="K50" s="18">
        <f t="shared" si="4"/>
        <v>758.8</v>
      </c>
      <c r="L50" s="18">
        <f t="shared" si="5"/>
        <v>910.5</v>
      </c>
      <c r="M50" s="18">
        <f t="shared" si="6"/>
        <v>1062.3</v>
      </c>
      <c r="N50" s="18">
        <f t="shared" si="7"/>
        <v>1214</v>
      </c>
      <c r="O50" s="18">
        <f t="shared" si="8"/>
        <v>1365.8</v>
      </c>
      <c r="P50" s="18">
        <f t="shared" si="9"/>
        <v>1517.5</v>
      </c>
    </row>
    <row r="51" spans="1:16" hidden="1" x14ac:dyDescent="0.3">
      <c r="A51" s="22">
        <f>IF(Selbstdeklaration!$F$76=B51,F51/20*Selbstdeklaration!$F$77,0)</f>
        <v>0</v>
      </c>
      <c r="B51" s="5">
        <v>82000</v>
      </c>
      <c r="C51" s="18">
        <f t="shared" si="11"/>
        <v>152.39309523809544</v>
      </c>
      <c r="D51" s="17">
        <f t="shared" si="12"/>
        <v>1.8584523809523836E-3</v>
      </c>
      <c r="F51" s="18">
        <f t="shared" si="10"/>
        <v>301.60690476190456</v>
      </c>
      <c r="G51" s="18"/>
      <c r="H51" s="18">
        <f t="shared" si="1"/>
        <v>301.60000000000002</v>
      </c>
      <c r="I51" s="18">
        <f t="shared" si="2"/>
        <v>452.4</v>
      </c>
      <c r="J51" s="18">
        <f t="shared" si="3"/>
        <v>603.20000000000005</v>
      </c>
      <c r="K51" s="18">
        <f t="shared" si="4"/>
        <v>754</v>
      </c>
      <c r="L51" s="18">
        <f t="shared" si="5"/>
        <v>904.8</v>
      </c>
      <c r="M51" s="18">
        <f t="shared" si="6"/>
        <v>1055.5999999999999</v>
      </c>
      <c r="N51" s="18">
        <f t="shared" si="7"/>
        <v>1206.4000000000001</v>
      </c>
      <c r="O51" s="18">
        <f t="shared" si="8"/>
        <v>1357.2</v>
      </c>
      <c r="P51" s="18">
        <f t="shared" si="9"/>
        <v>1508</v>
      </c>
    </row>
    <row r="52" spans="1:16" hidden="1" x14ac:dyDescent="0.3">
      <c r="A52" s="22">
        <f>IF(Selbstdeklaration!$F$76=B52,F52/20*Selbstdeklaration!$F$77,0)</f>
        <v>0</v>
      </c>
      <c r="B52" s="5">
        <v>82500</v>
      </c>
      <c r="C52" s="18">
        <f t="shared" si="11"/>
        <v>154.30691964285737</v>
      </c>
      <c r="D52" s="17">
        <f t="shared" si="12"/>
        <v>1.8703869047619075E-3</v>
      </c>
      <c r="F52" s="18">
        <f t="shared" si="10"/>
        <v>299.69308035714266</v>
      </c>
      <c r="G52" s="18"/>
      <c r="H52" s="18">
        <f t="shared" si="1"/>
        <v>299.7</v>
      </c>
      <c r="I52" s="18">
        <f t="shared" si="2"/>
        <v>449.5</v>
      </c>
      <c r="J52" s="18">
        <f t="shared" si="3"/>
        <v>599.4</v>
      </c>
      <c r="K52" s="18">
        <f t="shared" si="4"/>
        <v>749.2</v>
      </c>
      <c r="L52" s="18">
        <f t="shared" si="5"/>
        <v>899.1</v>
      </c>
      <c r="M52" s="18">
        <f t="shared" si="6"/>
        <v>1048.9000000000001</v>
      </c>
      <c r="N52" s="18">
        <f t="shared" si="7"/>
        <v>1198.8</v>
      </c>
      <c r="O52" s="18">
        <f t="shared" si="8"/>
        <v>1348.6</v>
      </c>
      <c r="P52" s="18">
        <f t="shared" si="9"/>
        <v>1498.5</v>
      </c>
    </row>
    <row r="53" spans="1:16" hidden="1" x14ac:dyDescent="0.3">
      <c r="A53" s="22">
        <f>IF(Selbstdeklaration!$F$76=B53,F53/20*Selbstdeklaration!$F$77,0)</f>
        <v>0</v>
      </c>
      <c r="B53" s="16">
        <v>83000</v>
      </c>
      <c r="C53" s="18">
        <f t="shared" si="11"/>
        <v>156.23267857142881</v>
      </c>
      <c r="D53" s="17">
        <f t="shared" si="12"/>
        <v>1.8823214285714313E-3</v>
      </c>
      <c r="F53" s="18">
        <f t="shared" si="10"/>
        <v>297.76732142857122</v>
      </c>
      <c r="G53" s="18"/>
      <c r="H53" s="18">
        <f t="shared" si="1"/>
        <v>297.8</v>
      </c>
      <c r="I53" s="18">
        <f t="shared" si="2"/>
        <v>446.7</v>
      </c>
      <c r="J53" s="18">
        <f t="shared" si="3"/>
        <v>595.5</v>
      </c>
      <c r="K53" s="18">
        <f t="shared" si="4"/>
        <v>744.4</v>
      </c>
      <c r="L53" s="18">
        <f t="shared" si="5"/>
        <v>893.3</v>
      </c>
      <c r="M53" s="18">
        <f t="shared" si="6"/>
        <v>1042.2</v>
      </c>
      <c r="N53" s="18">
        <f t="shared" si="7"/>
        <v>1191.0999999999999</v>
      </c>
      <c r="O53" s="18">
        <f t="shared" si="8"/>
        <v>1340</v>
      </c>
      <c r="P53" s="18">
        <f t="shared" si="9"/>
        <v>1488.8</v>
      </c>
    </row>
    <row r="54" spans="1:16" hidden="1" x14ac:dyDescent="0.3">
      <c r="A54" s="22">
        <f>IF(Selbstdeklaration!$F$76=B54,F54/20*Selbstdeklaration!$F$77,0)</f>
        <v>0</v>
      </c>
      <c r="B54" s="5">
        <v>83500</v>
      </c>
      <c r="C54" s="18">
        <f t="shared" si="11"/>
        <v>158.17037202380976</v>
      </c>
      <c r="D54" s="17">
        <f t="shared" si="12"/>
        <v>1.8942559523809552E-3</v>
      </c>
      <c r="F54" s="18">
        <f t="shared" si="10"/>
        <v>295.82962797619024</v>
      </c>
      <c r="G54" s="18"/>
      <c r="H54" s="18">
        <f t="shared" si="1"/>
        <v>295.8</v>
      </c>
      <c r="I54" s="18">
        <f t="shared" si="2"/>
        <v>443.7</v>
      </c>
      <c r="J54" s="18">
        <f t="shared" si="3"/>
        <v>591.70000000000005</v>
      </c>
      <c r="K54" s="18">
        <f t="shared" si="4"/>
        <v>739.6</v>
      </c>
      <c r="L54" s="18">
        <f t="shared" si="5"/>
        <v>887.5</v>
      </c>
      <c r="M54" s="18">
        <f t="shared" si="6"/>
        <v>1035.4000000000001</v>
      </c>
      <c r="N54" s="18">
        <f t="shared" si="7"/>
        <v>1183.3</v>
      </c>
      <c r="O54" s="18">
        <f t="shared" si="8"/>
        <v>1331.2</v>
      </c>
      <c r="P54" s="18">
        <f t="shared" si="9"/>
        <v>1479.1</v>
      </c>
    </row>
    <row r="55" spans="1:16" hidden="1" x14ac:dyDescent="0.3">
      <c r="A55" s="22">
        <f>IF(Selbstdeklaration!$F$76=B55,F55/20*Selbstdeklaration!$F$77,0)</f>
        <v>0</v>
      </c>
      <c r="B55" s="5">
        <v>84000</v>
      </c>
      <c r="C55" s="18">
        <f t="shared" si="11"/>
        <v>160.12000000000023</v>
      </c>
      <c r="D55" s="17">
        <f t="shared" si="12"/>
        <v>1.9061904761904791E-3</v>
      </c>
      <c r="F55" s="18">
        <f t="shared" si="10"/>
        <v>293.87999999999977</v>
      </c>
      <c r="G55" s="18"/>
      <c r="H55" s="18">
        <f t="shared" si="1"/>
        <v>293.89999999999998</v>
      </c>
      <c r="I55" s="18">
        <f t="shared" si="2"/>
        <v>440.8</v>
      </c>
      <c r="J55" s="18">
        <f t="shared" si="3"/>
        <v>587.79999999999995</v>
      </c>
      <c r="K55" s="18">
        <f t="shared" si="4"/>
        <v>734.7</v>
      </c>
      <c r="L55" s="18">
        <f t="shared" si="5"/>
        <v>881.6</v>
      </c>
      <c r="M55" s="18">
        <f t="shared" si="6"/>
        <v>1028.5999999999999</v>
      </c>
      <c r="N55" s="18">
        <f t="shared" si="7"/>
        <v>1175.5</v>
      </c>
      <c r="O55" s="18">
        <f t="shared" si="8"/>
        <v>1322.5</v>
      </c>
      <c r="P55" s="18">
        <f t="shared" si="9"/>
        <v>1469.4</v>
      </c>
    </row>
    <row r="56" spans="1:16" hidden="1" x14ac:dyDescent="0.3">
      <c r="A56" s="22">
        <f>IF(Selbstdeklaration!$F$76=B56,F56/20*Selbstdeklaration!$F$77,0)</f>
        <v>0</v>
      </c>
      <c r="B56" s="5">
        <v>84500</v>
      </c>
      <c r="C56" s="18">
        <f t="shared" si="11"/>
        <v>162.08156250000025</v>
      </c>
      <c r="D56" s="17">
        <f t="shared" si="12"/>
        <v>1.9181250000000029E-3</v>
      </c>
      <c r="F56" s="18">
        <f t="shared" si="10"/>
        <v>291.91843749999975</v>
      </c>
      <c r="G56" s="18"/>
      <c r="H56" s="18">
        <f t="shared" si="1"/>
        <v>291.89999999999998</v>
      </c>
      <c r="I56" s="18">
        <f t="shared" si="2"/>
        <v>437.9</v>
      </c>
      <c r="J56" s="18">
        <f t="shared" si="3"/>
        <v>583.79999999999995</v>
      </c>
      <c r="K56" s="18">
        <f t="shared" si="4"/>
        <v>729.8</v>
      </c>
      <c r="L56" s="18">
        <f t="shared" si="5"/>
        <v>875.8</v>
      </c>
      <c r="M56" s="18">
        <f t="shared" si="6"/>
        <v>1021.7</v>
      </c>
      <c r="N56" s="18">
        <f t="shared" si="7"/>
        <v>1167.7</v>
      </c>
      <c r="O56" s="18">
        <f t="shared" si="8"/>
        <v>1313.6</v>
      </c>
      <c r="P56" s="18">
        <f t="shared" si="9"/>
        <v>1459.6</v>
      </c>
    </row>
    <row r="57" spans="1:16" x14ac:dyDescent="0.3">
      <c r="A57" s="22">
        <f>IF(Selbstdeklaration!$F$76=B57,F57/20*Selbstdeklaration!$F$77,0)</f>
        <v>0</v>
      </c>
      <c r="B57" s="16">
        <v>85000</v>
      </c>
      <c r="C57" s="18">
        <f t="shared" si="11"/>
        <v>164.05505952380977</v>
      </c>
      <c r="D57" s="17">
        <f t="shared" si="12"/>
        <v>1.9300595238095268E-3</v>
      </c>
      <c r="F57" s="18">
        <f t="shared" si="10"/>
        <v>289.94494047619025</v>
      </c>
      <c r="G57" s="18"/>
      <c r="H57" s="18">
        <f t="shared" si="1"/>
        <v>289.89999999999998</v>
      </c>
      <c r="I57" s="18">
        <f t="shared" si="2"/>
        <v>434.9</v>
      </c>
      <c r="J57" s="18">
        <f t="shared" si="3"/>
        <v>579.9</v>
      </c>
      <c r="K57" s="18">
        <f t="shared" si="4"/>
        <v>724.9</v>
      </c>
      <c r="L57" s="18">
        <f t="shared" si="5"/>
        <v>869.8</v>
      </c>
      <c r="M57" s="18">
        <f t="shared" si="6"/>
        <v>1014.8</v>
      </c>
      <c r="N57" s="18">
        <f t="shared" si="7"/>
        <v>1159.8</v>
      </c>
      <c r="O57" s="18">
        <f t="shared" si="8"/>
        <v>1304.8</v>
      </c>
      <c r="P57" s="18">
        <f t="shared" si="9"/>
        <v>1449.7</v>
      </c>
    </row>
    <row r="58" spans="1:16" hidden="1" x14ac:dyDescent="0.3">
      <c r="A58" s="22">
        <f>IF(Selbstdeklaration!$F$76=B58,F58/20*Selbstdeklaration!$F$77,0)</f>
        <v>0</v>
      </c>
      <c r="B58" s="5">
        <v>85500</v>
      </c>
      <c r="C58" s="18">
        <f t="shared" si="11"/>
        <v>166.04049107142885</v>
      </c>
      <c r="D58" s="17">
        <f t="shared" si="12"/>
        <v>1.9419940476190507E-3</v>
      </c>
      <c r="F58" s="18">
        <f t="shared" si="10"/>
        <v>287.95950892857115</v>
      </c>
      <c r="G58" s="18"/>
      <c r="H58" s="18">
        <f t="shared" si="1"/>
        <v>288</v>
      </c>
      <c r="I58" s="18">
        <f t="shared" si="2"/>
        <v>431.9</v>
      </c>
      <c r="J58" s="18">
        <f t="shared" si="3"/>
        <v>575.9</v>
      </c>
      <c r="K58" s="18">
        <f t="shared" si="4"/>
        <v>719.9</v>
      </c>
      <c r="L58" s="18">
        <f t="shared" si="5"/>
        <v>863.9</v>
      </c>
      <c r="M58" s="18">
        <f t="shared" si="6"/>
        <v>1007.9</v>
      </c>
      <c r="N58" s="18">
        <f t="shared" si="7"/>
        <v>1151.8</v>
      </c>
      <c r="O58" s="18">
        <f t="shared" si="8"/>
        <v>1295.8</v>
      </c>
      <c r="P58" s="18">
        <f t="shared" si="9"/>
        <v>1439.8</v>
      </c>
    </row>
    <row r="59" spans="1:16" hidden="1" x14ac:dyDescent="0.3">
      <c r="A59" s="22">
        <f>IF(Selbstdeklaration!$F$76=B59,F59/20*Selbstdeklaration!$F$77,0)</f>
        <v>0</v>
      </c>
      <c r="B59" s="5">
        <v>86000</v>
      </c>
      <c r="C59" s="18">
        <f t="shared" si="11"/>
        <v>168.0378571428574</v>
      </c>
      <c r="D59" s="17">
        <f t="shared" si="12"/>
        <v>1.9539285714285743E-3</v>
      </c>
      <c r="F59" s="18">
        <f t="shared" si="10"/>
        <v>285.96214285714257</v>
      </c>
      <c r="G59" s="18"/>
      <c r="H59" s="18">
        <f t="shared" si="1"/>
        <v>286</v>
      </c>
      <c r="I59" s="18">
        <f t="shared" si="2"/>
        <v>428.9</v>
      </c>
      <c r="J59" s="18">
        <f t="shared" si="3"/>
        <v>571.9</v>
      </c>
      <c r="K59" s="18">
        <f t="shared" si="4"/>
        <v>714.9</v>
      </c>
      <c r="L59" s="18">
        <f t="shared" si="5"/>
        <v>857.9</v>
      </c>
      <c r="M59" s="18">
        <f t="shared" si="6"/>
        <v>1000.9</v>
      </c>
      <c r="N59" s="18">
        <f t="shared" si="7"/>
        <v>1143.8</v>
      </c>
      <c r="O59" s="18">
        <f t="shared" si="8"/>
        <v>1286.8</v>
      </c>
      <c r="P59" s="18">
        <f t="shared" si="9"/>
        <v>1429.8</v>
      </c>
    </row>
    <row r="60" spans="1:16" hidden="1" x14ac:dyDescent="0.3">
      <c r="A60" s="22">
        <f>IF(Selbstdeklaration!$F$76=B60,F60/20*Selbstdeklaration!$F$77,0)</f>
        <v>0</v>
      </c>
      <c r="B60" s="5">
        <v>86500</v>
      </c>
      <c r="C60" s="18">
        <f t="shared" si="11"/>
        <v>170.04715773809551</v>
      </c>
      <c r="D60" s="17">
        <f t="shared" si="12"/>
        <v>1.9658630952380982E-3</v>
      </c>
      <c r="F60" s="18">
        <f t="shared" si="10"/>
        <v>283.95284226190449</v>
      </c>
      <c r="G60" s="18"/>
      <c r="H60" s="18">
        <f t="shared" si="1"/>
        <v>284</v>
      </c>
      <c r="I60" s="18">
        <f t="shared" si="2"/>
        <v>425.9</v>
      </c>
      <c r="J60" s="18">
        <f t="shared" si="3"/>
        <v>567.9</v>
      </c>
      <c r="K60" s="18">
        <f t="shared" si="4"/>
        <v>709.9</v>
      </c>
      <c r="L60" s="18">
        <f t="shared" si="5"/>
        <v>851.9</v>
      </c>
      <c r="M60" s="18">
        <f t="shared" si="6"/>
        <v>993.8</v>
      </c>
      <c r="N60" s="18">
        <f t="shared" si="7"/>
        <v>1135.8</v>
      </c>
      <c r="O60" s="18">
        <f t="shared" si="8"/>
        <v>1277.8</v>
      </c>
      <c r="P60" s="18">
        <f t="shared" si="9"/>
        <v>1419.8</v>
      </c>
    </row>
    <row r="61" spans="1:16" hidden="1" x14ac:dyDescent="0.3">
      <c r="A61" s="22">
        <f>IF(Selbstdeklaration!$F$76=B61,F61/20*Selbstdeklaration!$F$77,0)</f>
        <v>0</v>
      </c>
      <c r="B61" s="16">
        <v>87000</v>
      </c>
      <c r="C61" s="18">
        <f t="shared" si="11"/>
        <v>172.06839285714312</v>
      </c>
      <c r="D61" s="17">
        <f t="shared" si="12"/>
        <v>1.9777976190476221E-3</v>
      </c>
      <c r="F61" s="18">
        <f t="shared" si="10"/>
        <v>281.93160714285688</v>
      </c>
      <c r="G61" s="18"/>
      <c r="H61" s="18">
        <f t="shared" si="1"/>
        <v>281.89999999999998</v>
      </c>
      <c r="I61" s="18">
        <f t="shared" si="2"/>
        <v>422.9</v>
      </c>
      <c r="J61" s="18">
        <f t="shared" si="3"/>
        <v>563.9</v>
      </c>
      <c r="K61" s="18">
        <f t="shared" si="4"/>
        <v>704.8</v>
      </c>
      <c r="L61" s="18">
        <f t="shared" si="5"/>
        <v>845.8</v>
      </c>
      <c r="M61" s="18">
        <f t="shared" si="6"/>
        <v>986.8</v>
      </c>
      <c r="N61" s="18">
        <f t="shared" si="7"/>
        <v>1127.7</v>
      </c>
      <c r="O61" s="18">
        <f t="shared" si="8"/>
        <v>1268.7</v>
      </c>
      <c r="P61" s="18">
        <f t="shared" si="9"/>
        <v>1409.7</v>
      </c>
    </row>
    <row r="62" spans="1:16" hidden="1" x14ac:dyDescent="0.3">
      <c r="A62" s="22">
        <f>IF(Selbstdeklaration!$F$76=B62,F62/20*Selbstdeklaration!$F$77,0)</f>
        <v>0</v>
      </c>
      <c r="B62" s="5">
        <v>87500</v>
      </c>
      <c r="C62" s="18">
        <f t="shared" si="11"/>
        <v>174.10156250000028</v>
      </c>
      <c r="D62" s="17">
        <f t="shared" si="12"/>
        <v>1.989732142857146E-3</v>
      </c>
      <c r="F62" s="18">
        <f t="shared" si="10"/>
        <v>279.89843749999972</v>
      </c>
      <c r="G62" s="18"/>
      <c r="H62" s="18">
        <f t="shared" si="1"/>
        <v>279.89999999999998</v>
      </c>
      <c r="I62" s="18">
        <f t="shared" si="2"/>
        <v>419.8</v>
      </c>
      <c r="J62" s="18">
        <f t="shared" si="3"/>
        <v>559.79999999999995</v>
      </c>
      <c r="K62" s="18">
        <f t="shared" si="4"/>
        <v>699.7</v>
      </c>
      <c r="L62" s="18">
        <f t="shared" si="5"/>
        <v>839.7</v>
      </c>
      <c r="M62" s="18">
        <f t="shared" si="6"/>
        <v>979.6</v>
      </c>
      <c r="N62" s="18">
        <f t="shared" si="7"/>
        <v>1119.5999999999999</v>
      </c>
      <c r="O62" s="18">
        <f t="shared" si="8"/>
        <v>1259.5</v>
      </c>
      <c r="P62" s="18">
        <f t="shared" si="9"/>
        <v>1399.5</v>
      </c>
    </row>
    <row r="63" spans="1:16" hidden="1" x14ac:dyDescent="0.3">
      <c r="A63" s="22">
        <f>IF(Selbstdeklaration!$F$76=B63,F63/20*Selbstdeklaration!$F$77,0)</f>
        <v>0</v>
      </c>
      <c r="B63" s="5">
        <v>88000</v>
      </c>
      <c r="C63" s="18">
        <f t="shared" si="11"/>
        <v>176.14666666666693</v>
      </c>
      <c r="D63" s="17">
        <f t="shared" si="12"/>
        <v>2.0016666666666698E-3</v>
      </c>
      <c r="F63" s="18">
        <f t="shared" si="10"/>
        <v>277.85333333333307</v>
      </c>
      <c r="G63" s="18"/>
      <c r="H63" s="18">
        <f t="shared" si="1"/>
        <v>277.89999999999998</v>
      </c>
      <c r="I63" s="18">
        <f t="shared" si="2"/>
        <v>416.8</v>
      </c>
      <c r="J63" s="18">
        <f t="shared" si="3"/>
        <v>555.70000000000005</v>
      </c>
      <c r="K63" s="18">
        <f t="shared" si="4"/>
        <v>694.6</v>
      </c>
      <c r="L63" s="18">
        <f t="shared" si="5"/>
        <v>833.6</v>
      </c>
      <c r="M63" s="18">
        <f t="shared" si="6"/>
        <v>972.5</v>
      </c>
      <c r="N63" s="18">
        <f t="shared" si="7"/>
        <v>1111.4000000000001</v>
      </c>
      <c r="O63" s="18">
        <f t="shared" si="8"/>
        <v>1250.3</v>
      </c>
      <c r="P63" s="18">
        <f t="shared" si="9"/>
        <v>1389.3</v>
      </c>
    </row>
    <row r="64" spans="1:16" hidden="1" x14ac:dyDescent="0.3">
      <c r="A64" s="22">
        <f>IF(Selbstdeklaration!$F$76=B64,F64/20*Selbstdeklaration!$F$77,0)</f>
        <v>0</v>
      </c>
      <c r="B64" s="5">
        <v>88500</v>
      </c>
      <c r="C64" s="18">
        <f t="shared" si="11"/>
        <v>178.20370535714315</v>
      </c>
      <c r="D64" s="17">
        <f t="shared" si="12"/>
        <v>2.0136011904761937E-3</v>
      </c>
      <c r="F64" s="18">
        <f t="shared" si="10"/>
        <v>275.79629464285688</v>
      </c>
      <c r="G64" s="18"/>
      <c r="H64" s="18">
        <f t="shared" si="1"/>
        <v>275.8</v>
      </c>
      <c r="I64" s="18">
        <f t="shared" si="2"/>
        <v>413.7</v>
      </c>
      <c r="J64" s="18">
        <f t="shared" si="3"/>
        <v>551.6</v>
      </c>
      <c r="K64" s="18">
        <f t="shared" si="4"/>
        <v>689.5</v>
      </c>
      <c r="L64" s="18">
        <f t="shared" si="5"/>
        <v>827.4</v>
      </c>
      <c r="M64" s="18">
        <f t="shared" si="6"/>
        <v>965.3</v>
      </c>
      <c r="N64" s="18">
        <f t="shared" si="7"/>
        <v>1103.2</v>
      </c>
      <c r="O64" s="18">
        <f t="shared" si="8"/>
        <v>1241.0999999999999</v>
      </c>
      <c r="P64" s="18">
        <f t="shared" si="9"/>
        <v>1379</v>
      </c>
    </row>
    <row r="65" spans="1:16" hidden="1" x14ac:dyDescent="0.3">
      <c r="A65" s="22">
        <f>IF(Selbstdeklaration!$F$76=B65,F65/20*Selbstdeklaration!$F$77,0)</f>
        <v>0</v>
      </c>
      <c r="B65" s="5">
        <v>89000</v>
      </c>
      <c r="C65" s="18">
        <f t="shared" si="11"/>
        <v>180.27267857142886</v>
      </c>
      <c r="D65" s="17">
        <f t="shared" si="12"/>
        <v>2.0255357142857176E-3</v>
      </c>
      <c r="F65" s="18">
        <f t="shared" si="10"/>
        <v>273.72732142857114</v>
      </c>
      <c r="G65" s="18"/>
      <c r="H65" s="18">
        <f t="shared" si="1"/>
        <v>273.7</v>
      </c>
      <c r="I65" s="18">
        <f t="shared" si="2"/>
        <v>410.6</v>
      </c>
      <c r="J65" s="18">
        <f t="shared" si="3"/>
        <v>547.5</v>
      </c>
      <c r="K65" s="18">
        <f t="shared" si="4"/>
        <v>684.3</v>
      </c>
      <c r="L65" s="18">
        <f t="shared" si="5"/>
        <v>821.2</v>
      </c>
      <c r="M65" s="18">
        <f t="shared" si="6"/>
        <v>958</v>
      </c>
      <c r="N65" s="18">
        <f t="shared" si="7"/>
        <v>1094.9000000000001</v>
      </c>
      <c r="O65" s="18">
        <f t="shared" si="8"/>
        <v>1231.8</v>
      </c>
      <c r="P65" s="18">
        <f t="shared" si="9"/>
        <v>1368.6</v>
      </c>
    </row>
    <row r="66" spans="1:16" hidden="1" x14ac:dyDescent="0.3">
      <c r="A66" s="22">
        <f>IF(Selbstdeklaration!$F$76=B66,F66/20*Selbstdeklaration!$F$77,0)</f>
        <v>0</v>
      </c>
      <c r="B66" s="16">
        <v>89500</v>
      </c>
      <c r="C66" s="18">
        <f t="shared" si="11"/>
        <v>182.3535863095241</v>
      </c>
      <c r="D66" s="17">
        <f t="shared" si="12"/>
        <v>2.0374702380952414E-3</v>
      </c>
      <c r="F66" s="18">
        <f t="shared" si="10"/>
        <v>271.64641369047592</v>
      </c>
      <c r="G66" s="18"/>
      <c r="H66" s="18">
        <f t="shared" si="1"/>
        <v>271.60000000000002</v>
      </c>
      <c r="I66" s="18">
        <f t="shared" si="2"/>
        <v>407.5</v>
      </c>
      <c r="J66" s="18">
        <f t="shared" si="3"/>
        <v>543.29999999999995</v>
      </c>
      <c r="K66" s="18">
        <f t="shared" si="4"/>
        <v>679.1</v>
      </c>
      <c r="L66" s="18">
        <f t="shared" si="5"/>
        <v>814.9</v>
      </c>
      <c r="M66" s="18">
        <f t="shared" si="6"/>
        <v>950.8</v>
      </c>
      <c r="N66" s="18">
        <f t="shared" si="7"/>
        <v>1086.5999999999999</v>
      </c>
      <c r="O66" s="18">
        <f t="shared" si="8"/>
        <v>1222.4000000000001</v>
      </c>
      <c r="P66" s="18">
        <f t="shared" si="9"/>
        <v>1358.2</v>
      </c>
    </row>
    <row r="67" spans="1:16" x14ac:dyDescent="0.3">
      <c r="A67" s="22">
        <f>IF(Selbstdeklaration!$F$76=B67,F67/20*Selbstdeklaration!$F$77,0)</f>
        <v>0</v>
      </c>
      <c r="B67" s="5">
        <v>90000</v>
      </c>
      <c r="C67" s="18">
        <f t="shared" si="11"/>
        <v>184.44642857142887</v>
      </c>
      <c r="D67" s="17">
        <f t="shared" si="12"/>
        <v>2.0494047619047653E-3</v>
      </c>
      <c r="F67" s="18">
        <f t="shared" si="10"/>
        <v>269.5535714285711</v>
      </c>
      <c r="G67" s="18"/>
      <c r="H67" s="18">
        <f t="shared" si="1"/>
        <v>269.60000000000002</v>
      </c>
      <c r="I67" s="18">
        <f t="shared" si="2"/>
        <v>404.3</v>
      </c>
      <c r="J67" s="18">
        <f t="shared" si="3"/>
        <v>539.1</v>
      </c>
      <c r="K67" s="18">
        <f t="shared" si="4"/>
        <v>673.9</v>
      </c>
      <c r="L67" s="18">
        <f t="shared" si="5"/>
        <v>808.7</v>
      </c>
      <c r="M67" s="18">
        <f t="shared" si="6"/>
        <v>943.4</v>
      </c>
      <c r="N67" s="18">
        <f t="shared" si="7"/>
        <v>1078.2</v>
      </c>
      <c r="O67" s="18">
        <f t="shared" si="8"/>
        <v>1213</v>
      </c>
      <c r="P67" s="18">
        <f t="shared" si="9"/>
        <v>1347.8</v>
      </c>
    </row>
    <row r="68" spans="1:16" hidden="1" x14ac:dyDescent="0.3">
      <c r="A68" s="22">
        <f>IF(Selbstdeklaration!$F$76=B68,F68/20*Selbstdeklaration!$F$77,0)</f>
        <v>0</v>
      </c>
      <c r="B68" s="5">
        <v>90500</v>
      </c>
      <c r="C68" s="18">
        <f t="shared" si="11"/>
        <v>186.55120535714317</v>
      </c>
      <c r="D68" s="17">
        <f t="shared" si="12"/>
        <v>2.0613392857142892E-3</v>
      </c>
      <c r="F68" s="18">
        <f t="shared" si="10"/>
        <v>267.4487946428568</v>
      </c>
      <c r="G68" s="18"/>
      <c r="H68" s="18">
        <f t="shared" si="1"/>
        <v>267.39999999999998</v>
      </c>
      <c r="I68" s="18">
        <f t="shared" si="2"/>
        <v>401.2</v>
      </c>
      <c r="J68" s="18">
        <f t="shared" si="3"/>
        <v>534.9</v>
      </c>
      <c r="K68" s="18">
        <f t="shared" si="4"/>
        <v>668.6</v>
      </c>
      <c r="L68" s="18">
        <f t="shared" si="5"/>
        <v>802.3</v>
      </c>
      <c r="M68" s="18">
        <f t="shared" si="6"/>
        <v>936.1</v>
      </c>
      <c r="N68" s="18">
        <f t="shared" si="7"/>
        <v>1069.8</v>
      </c>
      <c r="O68" s="18">
        <f t="shared" si="8"/>
        <v>1203.5</v>
      </c>
      <c r="P68" s="18">
        <f t="shared" si="9"/>
        <v>1337.2</v>
      </c>
    </row>
    <row r="69" spans="1:16" hidden="1" x14ac:dyDescent="0.3">
      <c r="A69" s="22">
        <f>IF(Selbstdeklaration!$F$76=B69,F69/20*Selbstdeklaration!$F$77,0)</f>
        <v>0</v>
      </c>
      <c r="B69" s="5">
        <v>91000</v>
      </c>
      <c r="C69" s="18">
        <f t="shared" si="11"/>
        <v>188.667916666667</v>
      </c>
      <c r="D69" s="17">
        <f t="shared" si="12"/>
        <v>2.073273809523813E-3</v>
      </c>
      <c r="E69" s="6"/>
      <c r="F69" s="18">
        <f t="shared" si="10"/>
        <v>265.332083333333</v>
      </c>
      <c r="G69" s="18"/>
      <c r="H69" s="18">
        <f t="shared" si="1"/>
        <v>265.3</v>
      </c>
      <c r="I69" s="18">
        <f t="shared" si="2"/>
        <v>398</v>
      </c>
      <c r="J69" s="18">
        <f t="shared" si="3"/>
        <v>530.70000000000005</v>
      </c>
      <c r="K69" s="18">
        <f t="shared" si="4"/>
        <v>663.3</v>
      </c>
      <c r="L69" s="18">
        <f t="shared" si="5"/>
        <v>796</v>
      </c>
      <c r="M69" s="18">
        <f t="shared" si="6"/>
        <v>928.7</v>
      </c>
      <c r="N69" s="18">
        <f t="shared" si="7"/>
        <v>1061.3</v>
      </c>
      <c r="O69" s="18">
        <f t="shared" si="8"/>
        <v>1194</v>
      </c>
      <c r="P69" s="18">
        <f t="shared" si="9"/>
        <v>1326.7</v>
      </c>
    </row>
    <row r="70" spans="1:16" hidden="1" x14ac:dyDescent="0.3">
      <c r="A70" s="22">
        <f>IF(Selbstdeklaration!$F$76=B70,F70/20*Selbstdeklaration!$F$77,0)</f>
        <v>0</v>
      </c>
      <c r="B70" s="16">
        <v>91500</v>
      </c>
      <c r="C70" s="18">
        <f t="shared" si="11"/>
        <v>190.79656250000033</v>
      </c>
      <c r="D70" s="17">
        <f t="shared" si="12"/>
        <v>2.0852083333333369E-3</v>
      </c>
      <c r="E70" s="6"/>
      <c r="F70" s="18">
        <f t="shared" si="10"/>
        <v>263.20343749999967</v>
      </c>
      <c r="G70" s="18"/>
      <c r="H70" s="18">
        <f t="shared" si="1"/>
        <v>263.2</v>
      </c>
      <c r="I70" s="18">
        <f t="shared" si="2"/>
        <v>394.8</v>
      </c>
      <c r="J70" s="18">
        <f t="shared" si="3"/>
        <v>526.4</v>
      </c>
      <c r="K70" s="18">
        <f t="shared" si="4"/>
        <v>658</v>
      </c>
      <c r="L70" s="18">
        <f t="shared" si="5"/>
        <v>789.6</v>
      </c>
      <c r="M70" s="18">
        <f t="shared" si="6"/>
        <v>921.2</v>
      </c>
      <c r="N70" s="18">
        <f t="shared" si="7"/>
        <v>1052.8</v>
      </c>
      <c r="O70" s="18">
        <f t="shared" si="8"/>
        <v>1184.4000000000001</v>
      </c>
      <c r="P70" s="18">
        <f t="shared" si="9"/>
        <v>1316</v>
      </c>
    </row>
    <row r="71" spans="1:16" hidden="1" x14ac:dyDescent="0.3">
      <c r="A71" s="22">
        <f>IF(Selbstdeklaration!$F$76=B71,F71/20*Selbstdeklaration!$F$77,0)</f>
        <v>0</v>
      </c>
      <c r="B71" s="5">
        <v>92000</v>
      </c>
      <c r="C71" s="18">
        <f t="shared" si="11"/>
        <v>192.93714285714319</v>
      </c>
      <c r="D71" s="17">
        <f t="shared" si="12"/>
        <v>2.0971428571428608E-3</v>
      </c>
      <c r="E71" s="6"/>
      <c r="F71" s="18">
        <f t="shared" si="10"/>
        <v>261.06285714285684</v>
      </c>
      <c r="G71" s="18"/>
      <c r="H71" s="18">
        <f t="shared" ref="H71:H134" si="13">ROUND($F$4-C71,1)</f>
        <v>261.10000000000002</v>
      </c>
      <c r="I71" s="18">
        <f t="shared" ref="I71:I134" si="14">ROUND($F$4*1.5-C71*1.5,1)</f>
        <v>391.6</v>
      </c>
      <c r="J71" s="18">
        <f t="shared" ref="J71:J134" si="15">ROUND($F$4*2-C71*2,1)</f>
        <v>522.1</v>
      </c>
      <c r="K71" s="18">
        <f t="shared" ref="K71:K134" si="16">ROUND($F$4*2.5-C71*2.5,1)</f>
        <v>652.70000000000005</v>
      </c>
      <c r="L71" s="18">
        <f t="shared" ref="L71:L134" si="17">ROUND($F$4*3-C71*3,1)</f>
        <v>783.2</v>
      </c>
      <c r="M71" s="18">
        <f t="shared" ref="M71:M134" si="18">ROUND($F$4*3.5-C71*3.5,1)</f>
        <v>913.7</v>
      </c>
      <c r="N71" s="18">
        <f t="shared" ref="N71:N134" si="19">ROUND($F$4*4-C71*4,1)</f>
        <v>1044.3</v>
      </c>
      <c r="O71" s="18">
        <f t="shared" ref="O71:O134" si="20">ROUND($F$4*4.5-C71*4.5,1)</f>
        <v>1174.8</v>
      </c>
      <c r="P71" s="18">
        <f t="shared" ref="P71:P134" si="21">ROUND($F$4*5-C71*5,1)</f>
        <v>1305.3</v>
      </c>
    </row>
    <row r="72" spans="1:16" hidden="1" x14ac:dyDescent="0.3">
      <c r="A72" s="22">
        <f>IF(Selbstdeklaration!$F$76=B72,F72/20*Selbstdeklaration!$F$77,0)</f>
        <v>0</v>
      </c>
      <c r="B72" s="5">
        <v>92500</v>
      </c>
      <c r="C72" s="18">
        <f t="shared" si="11"/>
        <v>195.08965773809558</v>
      </c>
      <c r="D72" s="17">
        <f t="shared" si="12"/>
        <v>2.1090773809523847E-3</v>
      </c>
      <c r="E72" s="6"/>
      <c r="F72" s="18">
        <f t="shared" ref="F72:F135" si="22">+$C$167-C72</f>
        <v>258.91034226190442</v>
      </c>
      <c r="G72" s="18"/>
      <c r="H72" s="18">
        <f t="shared" si="13"/>
        <v>258.89999999999998</v>
      </c>
      <c r="I72" s="18">
        <f t="shared" si="14"/>
        <v>388.4</v>
      </c>
      <c r="J72" s="18">
        <f t="shared" si="15"/>
        <v>517.79999999999995</v>
      </c>
      <c r="K72" s="18">
        <f t="shared" si="16"/>
        <v>647.29999999999995</v>
      </c>
      <c r="L72" s="18">
        <f t="shared" si="17"/>
        <v>776.7</v>
      </c>
      <c r="M72" s="18">
        <f t="shared" si="18"/>
        <v>906.2</v>
      </c>
      <c r="N72" s="18">
        <f t="shared" si="19"/>
        <v>1035.5999999999999</v>
      </c>
      <c r="O72" s="18">
        <f t="shared" si="20"/>
        <v>1165.0999999999999</v>
      </c>
      <c r="P72" s="18">
        <f t="shared" si="21"/>
        <v>1294.5999999999999</v>
      </c>
    </row>
    <row r="73" spans="1:16" hidden="1" x14ac:dyDescent="0.3">
      <c r="A73" s="22">
        <f>IF(Selbstdeklaration!$F$76=B73,F73/20*Selbstdeklaration!$F$77,0)</f>
        <v>0</v>
      </c>
      <c r="B73" s="5">
        <v>93000</v>
      </c>
      <c r="C73" s="18">
        <f t="shared" ref="C73:C136" si="23">+B73*D73</f>
        <v>197.25410714285749</v>
      </c>
      <c r="D73" s="17">
        <f t="shared" si="12"/>
        <v>2.1210119047619085E-3</v>
      </c>
      <c r="E73" s="6"/>
      <c r="F73" s="18">
        <f t="shared" si="22"/>
        <v>256.74589285714251</v>
      </c>
      <c r="G73" s="18"/>
      <c r="H73" s="18">
        <f t="shared" si="13"/>
        <v>256.7</v>
      </c>
      <c r="I73" s="18">
        <f t="shared" si="14"/>
        <v>385.1</v>
      </c>
      <c r="J73" s="18">
        <f t="shared" si="15"/>
        <v>513.5</v>
      </c>
      <c r="K73" s="18">
        <f t="shared" si="16"/>
        <v>641.9</v>
      </c>
      <c r="L73" s="18">
        <f t="shared" si="17"/>
        <v>770.2</v>
      </c>
      <c r="M73" s="18">
        <f t="shared" si="18"/>
        <v>898.6</v>
      </c>
      <c r="N73" s="18">
        <f t="shared" si="19"/>
        <v>1027</v>
      </c>
      <c r="O73" s="18">
        <f t="shared" si="20"/>
        <v>1155.4000000000001</v>
      </c>
      <c r="P73" s="18">
        <f t="shared" si="21"/>
        <v>1283.7</v>
      </c>
    </row>
    <row r="74" spans="1:16" hidden="1" x14ac:dyDescent="0.3">
      <c r="A74" s="22">
        <f>IF(Selbstdeklaration!$F$76=B74,F74/20*Selbstdeklaration!$F$77,0)</f>
        <v>0</v>
      </c>
      <c r="B74" s="5">
        <v>93500</v>
      </c>
      <c r="C74" s="18">
        <f t="shared" si="23"/>
        <v>199.43049107142892</v>
      </c>
      <c r="D74" s="17">
        <f t="shared" si="12"/>
        <v>2.1329464285714324E-3</v>
      </c>
      <c r="E74" s="6"/>
      <c r="F74" s="18">
        <f t="shared" si="22"/>
        <v>254.56950892857108</v>
      </c>
      <c r="G74" s="18"/>
      <c r="H74" s="18">
        <f t="shared" si="13"/>
        <v>254.6</v>
      </c>
      <c r="I74" s="18">
        <f t="shared" si="14"/>
        <v>381.9</v>
      </c>
      <c r="J74" s="18">
        <f t="shared" si="15"/>
        <v>509.1</v>
      </c>
      <c r="K74" s="18">
        <f t="shared" si="16"/>
        <v>636.4</v>
      </c>
      <c r="L74" s="18">
        <f t="shared" si="17"/>
        <v>763.7</v>
      </c>
      <c r="M74" s="18">
        <f t="shared" si="18"/>
        <v>891</v>
      </c>
      <c r="N74" s="18">
        <f t="shared" si="19"/>
        <v>1018.3</v>
      </c>
      <c r="O74" s="18">
        <f t="shared" si="20"/>
        <v>1145.5999999999999</v>
      </c>
      <c r="P74" s="18">
        <f t="shared" si="21"/>
        <v>1272.8</v>
      </c>
    </row>
    <row r="75" spans="1:16" hidden="1" x14ac:dyDescent="0.3">
      <c r="A75" s="22">
        <f>IF(Selbstdeklaration!$F$76=B75,F75/20*Selbstdeklaration!$F$77,0)</f>
        <v>0</v>
      </c>
      <c r="B75" s="5">
        <v>94000</v>
      </c>
      <c r="C75" s="18">
        <f t="shared" si="23"/>
        <v>201.61880952380989</v>
      </c>
      <c r="D75" s="17">
        <f t="shared" si="12"/>
        <v>2.1448809523809563E-3</v>
      </c>
      <c r="E75" s="6"/>
      <c r="F75" s="18">
        <f t="shared" si="22"/>
        <v>252.38119047619011</v>
      </c>
      <c r="G75" s="18"/>
      <c r="H75" s="18">
        <f t="shared" si="13"/>
        <v>252.4</v>
      </c>
      <c r="I75" s="18">
        <f t="shared" si="14"/>
        <v>378.6</v>
      </c>
      <c r="J75" s="18">
        <f t="shared" si="15"/>
        <v>504.8</v>
      </c>
      <c r="K75" s="18">
        <f t="shared" si="16"/>
        <v>631</v>
      </c>
      <c r="L75" s="18">
        <f t="shared" si="17"/>
        <v>757.1</v>
      </c>
      <c r="M75" s="18">
        <f t="shared" si="18"/>
        <v>883.3</v>
      </c>
      <c r="N75" s="18">
        <f t="shared" si="19"/>
        <v>1009.5</v>
      </c>
      <c r="O75" s="18">
        <f t="shared" si="20"/>
        <v>1135.7</v>
      </c>
      <c r="P75" s="18">
        <f t="shared" si="21"/>
        <v>1261.9000000000001</v>
      </c>
    </row>
    <row r="76" spans="1:16" hidden="1" x14ac:dyDescent="0.3">
      <c r="A76" s="22">
        <f>IF(Selbstdeklaration!$F$76=B76,F76/20*Selbstdeklaration!$F$77,0)</f>
        <v>0</v>
      </c>
      <c r="B76" s="5">
        <v>94500</v>
      </c>
      <c r="C76" s="18">
        <f t="shared" si="23"/>
        <v>203.81906250000037</v>
      </c>
      <c r="D76" s="17">
        <f t="shared" ref="D76:D139" si="24">+D75+($D$167-$D$7)/80000*500</f>
        <v>2.1568154761904801E-3</v>
      </c>
      <c r="E76" s="6"/>
      <c r="F76" s="18">
        <f t="shared" si="22"/>
        <v>250.18093749999963</v>
      </c>
      <c r="G76" s="18"/>
      <c r="H76" s="18">
        <f t="shared" si="13"/>
        <v>250.2</v>
      </c>
      <c r="I76" s="18">
        <f t="shared" si="14"/>
        <v>375.3</v>
      </c>
      <c r="J76" s="18">
        <f t="shared" si="15"/>
        <v>500.4</v>
      </c>
      <c r="K76" s="18">
        <f t="shared" si="16"/>
        <v>625.5</v>
      </c>
      <c r="L76" s="18">
        <f t="shared" si="17"/>
        <v>750.5</v>
      </c>
      <c r="M76" s="18">
        <f t="shared" si="18"/>
        <v>875.6</v>
      </c>
      <c r="N76" s="18">
        <f t="shared" si="19"/>
        <v>1000.7</v>
      </c>
      <c r="O76" s="18">
        <f t="shared" si="20"/>
        <v>1125.8</v>
      </c>
      <c r="P76" s="18">
        <f t="shared" si="21"/>
        <v>1250.9000000000001</v>
      </c>
    </row>
    <row r="77" spans="1:16" x14ac:dyDescent="0.3">
      <c r="A77" s="22">
        <f>IF(Selbstdeklaration!$F$76=B77,F77/20*Selbstdeklaration!$F$77,0)</f>
        <v>0</v>
      </c>
      <c r="B77" s="5">
        <v>95000</v>
      </c>
      <c r="C77" s="18">
        <f t="shared" si="23"/>
        <v>206.03125000000037</v>
      </c>
      <c r="D77" s="17">
        <f t="shared" si="24"/>
        <v>2.168750000000004E-3</v>
      </c>
      <c r="E77" s="6"/>
      <c r="F77" s="18">
        <f t="shared" si="22"/>
        <v>247.96874999999963</v>
      </c>
      <c r="G77" s="18"/>
      <c r="H77" s="18">
        <f t="shared" si="13"/>
        <v>248</v>
      </c>
      <c r="I77" s="18">
        <f t="shared" si="14"/>
        <v>372</v>
      </c>
      <c r="J77" s="18">
        <f t="shared" si="15"/>
        <v>495.9</v>
      </c>
      <c r="K77" s="18">
        <f t="shared" si="16"/>
        <v>619.9</v>
      </c>
      <c r="L77" s="18">
        <f t="shared" si="17"/>
        <v>743.9</v>
      </c>
      <c r="M77" s="18">
        <f t="shared" si="18"/>
        <v>867.9</v>
      </c>
      <c r="N77" s="18">
        <f t="shared" si="19"/>
        <v>991.9</v>
      </c>
      <c r="O77" s="18">
        <f t="shared" si="20"/>
        <v>1115.9000000000001</v>
      </c>
      <c r="P77" s="18">
        <f t="shared" si="21"/>
        <v>1239.8</v>
      </c>
    </row>
    <row r="78" spans="1:16" hidden="1" x14ac:dyDescent="0.3">
      <c r="A78" s="22">
        <f>IF(Selbstdeklaration!$F$76=B78,F78/20*Selbstdeklaration!$F$77,0)</f>
        <v>0</v>
      </c>
      <c r="B78" s="16">
        <v>95500</v>
      </c>
      <c r="C78" s="18">
        <f t="shared" si="23"/>
        <v>208.25537202380991</v>
      </c>
      <c r="D78" s="17">
        <f t="shared" si="24"/>
        <v>2.1806845238095279E-3</v>
      </c>
      <c r="E78" s="6"/>
      <c r="F78" s="18">
        <f t="shared" si="22"/>
        <v>245.74462797619009</v>
      </c>
      <c r="G78" s="18"/>
      <c r="H78" s="18">
        <f t="shared" si="13"/>
        <v>245.7</v>
      </c>
      <c r="I78" s="18">
        <f t="shared" si="14"/>
        <v>368.6</v>
      </c>
      <c r="J78" s="18">
        <f t="shared" si="15"/>
        <v>491.5</v>
      </c>
      <c r="K78" s="18">
        <f t="shared" si="16"/>
        <v>614.4</v>
      </c>
      <c r="L78" s="18">
        <f t="shared" si="17"/>
        <v>737.2</v>
      </c>
      <c r="M78" s="18">
        <f t="shared" si="18"/>
        <v>860.1</v>
      </c>
      <c r="N78" s="18">
        <f t="shared" si="19"/>
        <v>983</v>
      </c>
      <c r="O78" s="18">
        <f t="shared" si="20"/>
        <v>1105.9000000000001</v>
      </c>
      <c r="P78" s="18">
        <f t="shared" si="21"/>
        <v>1228.7</v>
      </c>
    </row>
    <row r="79" spans="1:16" hidden="1" x14ac:dyDescent="0.3">
      <c r="A79" s="22">
        <f>IF(Selbstdeklaration!$F$76=B79,F79/20*Selbstdeklaration!$F$77,0)</f>
        <v>0</v>
      </c>
      <c r="B79" s="5">
        <v>96000</v>
      </c>
      <c r="C79" s="18">
        <f t="shared" si="23"/>
        <v>210.49142857142897</v>
      </c>
      <c r="D79" s="17">
        <f t="shared" si="24"/>
        <v>2.1926190476190517E-3</v>
      </c>
      <c r="E79" s="6"/>
      <c r="F79" s="18">
        <f t="shared" si="22"/>
        <v>243.50857142857103</v>
      </c>
      <c r="G79" s="18"/>
      <c r="H79" s="18">
        <f t="shared" si="13"/>
        <v>243.5</v>
      </c>
      <c r="I79" s="18">
        <f t="shared" si="14"/>
        <v>365.3</v>
      </c>
      <c r="J79" s="18">
        <f t="shared" si="15"/>
        <v>487</v>
      </c>
      <c r="K79" s="18">
        <f t="shared" si="16"/>
        <v>608.79999999999995</v>
      </c>
      <c r="L79" s="18">
        <f t="shared" si="17"/>
        <v>730.5</v>
      </c>
      <c r="M79" s="18">
        <f t="shared" si="18"/>
        <v>852.3</v>
      </c>
      <c r="N79" s="18">
        <f t="shared" si="19"/>
        <v>974</v>
      </c>
      <c r="O79" s="18">
        <f t="shared" si="20"/>
        <v>1095.8</v>
      </c>
      <c r="P79" s="18">
        <f t="shared" si="21"/>
        <v>1217.5</v>
      </c>
    </row>
    <row r="80" spans="1:16" hidden="1" x14ac:dyDescent="0.3">
      <c r="A80" s="22">
        <f>IF(Selbstdeklaration!$F$76=B80,F80/20*Selbstdeklaration!$F$77,0)</f>
        <v>0</v>
      </c>
      <c r="B80" s="5">
        <v>96500</v>
      </c>
      <c r="C80" s="18">
        <f t="shared" si="23"/>
        <v>212.73941964285754</v>
      </c>
      <c r="D80" s="17">
        <f t="shared" si="24"/>
        <v>2.2045535714285756E-3</v>
      </c>
      <c r="E80" s="6"/>
      <c r="F80" s="18">
        <f t="shared" si="22"/>
        <v>241.26058035714246</v>
      </c>
      <c r="G80" s="18"/>
      <c r="H80" s="18">
        <f t="shared" si="13"/>
        <v>241.3</v>
      </c>
      <c r="I80" s="18">
        <f t="shared" si="14"/>
        <v>361.9</v>
      </c>
      <c r="J80" s="18">
        <f t="shared" si="15"/>
        <v>482.5</v>
      </c>
      <c r="K80" s="18">
        <f t="shared" si="16"/>
        <v>603.20000000000005</v>
      </c>
      <c r="L80" s="18">
        <f t="shared" si="17"/>
        <v>723.8</v>
      </c>
      <c r="M80" s="18">
        <f t="shared" si="18"/>
        <v>844.4</v>
      </c>
      <c r="N80" s="18">
        <f t="shared" si="19"/>
        <v>965</v>
      </c>
      <c r="O80" s="18">
        <f t="shared" si="20"/>
        <v>1085.7</v>
      </c>
      <c r="P80" s="18">
        <f t="shared" si="21"/>
        <v>1206.3</v>
      </c>
    </row>
    <row r="81" spans="1:16" hidden="1" x14ac:dyDescent="0.3">
      <c r="A81" s="22">
        <f>IF(Selbstdeklaration!$F$76=B81,F81/20*Selbstdeklaration!$F$77,0)</f>
        <v>0</v>
      </c>
      <c r="B81" s="5">
        <v>97000</v>
      </c>
      <c r="C81" s="18">
        <f t="shared" si="23"/>
        <v>214.99934523809566</v>
      </c>
      <c r="D81" s="17">
        <f t="shared" si="24"/>
        <v>2.2164880952380995E-3</v>
      </c>
      <c r="E81" s="6"/>
      <c r="F81" s="18">
        <f t="shared" si="22"/>
        <v>239.00065476190434</v>
      </c>
      <c r="G81" s="18"/>
      <c r="H81" s="18">
        <f t="shared" si="13"/>
        <v>239</v>
      </c>
      <c r="I81" s="18">
        <f t="shared" si="14"/>
        <v>358.5</v>
      </c>
      <c r="J81" s="18">
        <f t="shared" si="15"/>
        <v>478</v>
      </c>
      <c r="K81" s="18">
        <f t="shared" si="16"/>
        <v>597.5</v>
      </c>
      <c r="L81" s="18">
        <f t="shared" si="17"/>
        <v>717</v>
      </c>
      <c r="M81" s="18">
        <f t="shared" si="18"/>
        <v>836.5</v>
      </c>
      <c r="N81" s="18">
        <f t="shared" si="19"/>
        <v>956</v>
      </c>
      <c r="O81" s="18">
        <f t="shared" si="20"/>
        <v>1075.5</v>
      </c>
      <c r="P81" s="18">
        <f t="shared" si="21"/>
        <v>1195</v>
      </c>
    </row>
    <row r="82" spans="1:16" hidden="1" x14ac:dyDescent="0.3">
      <c r="A82" s="22">
        <f>IF(Selbstdeklaration!$F$76=B82,F82/20*Selbstdeklaration!$F$77,0)</f>
        <v>0</v>
      </c>
      <c r="B82" s="16">
        <v>97500</v>
      </c>
      <c r="C82" s="18">
        <f t="shared" si="23"/>
        <v>217.27120535714329</v>
      </c>
      <c r="D82" s="17">
        <f t="shared" si="24"/>
        <v>2.2284226190476234E-3</v>
      </c>
      <c r="E82" s="6"/>
      <c r="F82" s="18">
        <f t="shared" si="22"/>
        <v>236.72879464285671</v>
      </c>
      <c r="G82" s="18"/>
      <c r="H82" s="18">
        <f t="shared" si="13"/>
        <v>236.7</v>
      </c>
      <c r="I82" s="18">
        <f t="shared" si="14"/>
        <v>355.1</v>
      </c>
      <c r="J82" s="18">
        <f t="shared" si="15"/>
        <v>473.5</v>
      </c>
      <c r="K82" s="18">
        <f t="shared" si="16"/>
        <v>591.79999999999995</v>
      </c>
      <c r="L82" s="18">
        <f t="shared" si="17"/>
        <v>710.2</v>
      </c>
      <c r="M82" s="18">
        <f t="shared" si="18"/>
        <v>828.6</v>
      </c>
      <c r="N82" s="18">
        <f t="shared" si="19"/>
        <v>946.9</v>
      </c>
      <c r="O82" s="18">
        <f t="shared" si="20"/>
        <v>1065.3</v>
      </c>
      <c r="P82" s="18">
        <f t="shared" si="21"/>
        <v>1183.5999999999999</v>
      </c>
    </row>
    <row r="83" spans="1:16" hidden="1" x14ac:dyDescent="0.3">
      <c r="A83" s="22">
        <f>IF(Selbstdeklaration!$F$76=B83,F83/20*Selbstdeklaration!$F$77,0)</f>
        <v>0</v>
      </c>
      <c r="B83" s="5">
        <v>98000</v>
      </c>
      <c r="C83" s="18">
        <f t="shared" si="23"/>
        <v>219.55500000000043</v>
      </c>
      <c r="D83" s="17">
        <f t="shared" si="24"/>
        <v>2.2403571428571472E-3</v>
      </c>
      <c r="E83" s="6"/>
      <c r="F83" s="18">
        <f t="shared" si="22"/>
        <v>234.44499999999957</v>
      </c>
      <c r="G83" s="18"/>
      <c r="H83" s="18">
        <f t="shared" si="13"/>
        <v>234.4</v>
      </c>
      <c r="I83" s="18">
        <f t="shared" si="14"/>
        <v>351.7</v>
      </c>
      <c r="J83" s="18">
        <f t="shared" si="15"/>
        <v>468.9</v>
      </c>
      <c r="K83" s="18">
        <f t="shared" si="16"/>
        <v>586.1</v>
      </c>
      <c r="L83" s="18">
        <f t="shared" si="17"/>
        <v>703.3</v>
      </c>
      <c r="M83" s="18">
        <f t="shared" si="18"/>
        <v>820.6</v>
      </c>
      <c r="N83" s="18">
        <f t="shared" si="19"/>
        <v>937.8</v>
      </c>
      <c r="O83" s="18">
        <f t="shared" si="20"/>
        <v>1055</v>
      </c>
      <c r="P83" s="18">
        <f t="shared" si="21"/>
        <v>1172.2</v>
      </c>
    </row>
    <row r="84" spans="1:16" hidden="1" x14ac:dyDescent="0.3">
      <c r="A84" s="22">
        <f>IF(Selbstdeklaration!$F$76=B84,F84/20*Selbstdeklaration!$F$77,0)</f>
        <v>0</v>
      </c>
      <c r="B84" s="5">
        <v>98500</v>
      </c>
      <c r="C84" s="18">
        <f t="shared" si="23"/>
        <v>221.85072916666709</v>
      </c>
      <c r="D84" s="17">
        <f t="shared" si="24"/>
        <v>2.2522916666666711E-3</v>
      </c>
      <c r="E84" s="6"/>
      <c r="F84" s="18">
        <f t="shared" si="22"/>
        <v>232.14927083333291</v>
      </c>
      <c r="G84" s="18"/>
      <c r="H84" s="18">
        <f t="shared" si="13"/>
        <v>232.1</v>
      </c>
      <c r="I84" s="18">
        <f t="shared" si="14"/>
        <v>348.2</v>
      </c>
      <c r="J84" s="18">
        <f t="shared" si="15"/>
        <v>464.3</v>
      </c>
      <c r="K84" s="18">
        <f t="shared" si="16"/>
        <v>580.4</v>
      </c>
      <c r="L84" s="18">
        <f t="shared" si="17"/>
        <v>696.4</v>
      </c>
      <c r="M84" s="18">
        <f t="shared" si="18"/>
        <v>812.5</v>
      </c>
      <c r="N84" s="18">
        <f t="shared" si="19"/>
        <v>928.6</v>
      </c>
      <c r="O84" s="18">
        <f t="shared" si="20"/>
        <v>1044.7</v>
      </c>
      <c r="P84" s="18">
        <f t="shared" si="21"/>
        <v>1160.7</v>
      </c>
    </row>
    <row r="85" spans="1:16" hidden="1" x14ac:dyDescent="0.3">
      <c r="A85" s="22">
        <f>IF(Selbstdeklaration!$F$76=B85,F85/20*Selbstdeklaration!$F$77,0)</f>
        <v>0</v>
      </c>
      <c r="B85" s="5">
        <v>99000</v>
      </c>
      <c r="C85" s="18">
        <f t="shared" si="23"/>
        <v>224.1583928571433</v>
      </c>
      <c r="D85" s="17">
        <f t="shared" si="24"/>
        <v>2.264226190476195E-3</v>
      </c>
      <c r="F85" s="18">
        <f t="shared" si="22"/>
        <v>229.8416071428567</v>
      </c>
      <c r="G85" s="18"/>
      <c r="H85" s="18">
        <f t="shared" si="13"/>
        <v>229.8</v>
      </c>
      <c r="I85" s="18">
        <f t="shared" si="14"/>
        <v>344.8</v>
      </c>
      <c r="J85" s="18">
        <f t="shared" si="15"/>
        <v>459.7</v>
      </c>
      <c r="K85" s="18">
        <f t="shared" si="16"/>
        <v>574.6</v>
      </c>
      <c r="L85" s="18">
        <f t="shared" si="17"/>
        <v>689.5</v>
      </c>
      <c r="M85" s="18">
        <f t="shared" si="18"/>
        <v>804.4</v>
      </c>
      <c r="N85" s="18">
        <f t="shared" si="19"/>
        <v>919.4</v>
      </c>
      <c r="O85" s="18">
        <f t="shared" si="20"/>
        <v>1034.3</v>
      </c>
      <c r="P85" s="18">
        <f t="shared" si="21"/>
        <v>1149.2</v>
      </c>
    </row>
    <row r="86" spans="1:16" hidden="1" x14ac:dyDescent="0.3">
      <c r="A86" s="22">
        <f>IF(Selbstdeklaration!$F$76=B86,F86/20*Selbstdeklaration!$F$77,0)</f>
        <v>0</v>
      </c>
      <c r="B86" s="5">
        <v>99500</v>
      </c>
      <c r="C86" s="18">
        <f t="shared" si="23"/>
        <v>226.47799107142902</v>
      </c>
      <c r="D86" s="17">
        <f t="shared" si="24"/>
        <v>2.2761607142857188E-3</v>
      </c>
      <c r="F86" s="18">
        <f t="shared" si="22"/>
        <v>227.52200892857098</v>
      </c>
      <c r="G86" s="18"/>
      <c r="H86" s="18">
        <f t="shared" si="13"/>
        <v>227.5</v>
      </c>
      <c r="I86" s="18">
        <f t="shared" si="14"/>
        <v>341.3</v>
      </c>
      <c r="J86" s="18">
        <f t="shared" si="15"/>
        <v>455</v>
      </c>
      <c r="K86" s="18">
        <f t="shared" si="16"/>
        <v>568.79999999999995</v>
      </c>
      <c r="L86" s="18">
        <f t="shared" si="17"/>
        <v>682.6</v>
      </c>
      <c r="M86" s="18">
        <f t="shared" si="18"/>
        <v>796.3</v>
      </c>
      <c r="N86" s="18">
        <f t="shared" si="19"/>
        <v>910.1</v>
      </c>
      <c r="O86" s="18">
        <f t="shared" si="20"/>
        <v>1023.8</v>
      </c>
      <c r="P86" s="18">
        <f t="shared" si="21"/>
        <v>1137.5999999999999</v>
      </c>
    </row>
    <row r="87" spans="1:16" x14ac:dyDescent="0.3">
      <c r="A87" s="22">
        <f>IF(Selbstdeklaration!$F$76=B87,F87/20*Selbstdeklaration!$F$77,0)</f>
        <v>0</v>
      </c>
      <c r="B87" s="5">
        <v>100000</v>
      </c>
      <c r="C87" s="18">
        <f t="shared" si="23"/>
        <v>228.80952380952428</v>
      </c>
      <c r="D87" s="17">
        <f t="shared" si="24"/>
        <v>2.2880952380952427E-3</v>
      </c>
      <c r="F87" s="18">
        <f t="shared" si="22"/>
        <v>225.19047619047572</v>
      </c>
      <c r="G87" s="18"/>
      <c r="H87" s="18">
        <f t="shared" si="13"/>
        <v>225.2</v>
      </c>
      <c r="I87" s="18">
        <f t="shared" si="14"/>
        <v>337.8</v>
      </c>
      <c r="J87" s="18">
        <f t="shared" si="15"/>
        <v>450.4</v>
      </c>
      <c r="K87" s="18">
        <f t="shared" si="16"/>
        <v>563</v>
      </c>
      <c r="L87" s="18">
        <f t="shared" si="17"/>
        <v>675.6</v>
      </c>
      <c r="M87" s="18">
        <f t="shared" si="18"/>
        <v>788.2</v>
      </c>
      <c r="N87" s="18">
        <f t="shared" si="19"/>
        <v>900.8</v>
      </c>
      <c r="O87" s="18">
        <f t="shared" si="20"/>
        <v>1013.4</v>
      </c>
      <c r="P87" s="18">
        <f t="shared" si="21"/>
        <v>1126</v>
      </c>
    </row>
    <row r="88" spans="1:16" hidden="1" x14ac:dyDescent="0.3">
      <c r="A88" s="22">
        <f>IF(Selbstdeklaration!$F$76=B88,F88/20*Selbstdeklaration!$F$77,0)</f>
        <v>0</v>
      </c>
      <c r="B88" s="5">
        <v>100500</v>
      </c>
      <c r="C88" s="18">
        <f t="shared" si="23"/>
        <v>231.15299107142903</v>
      </c>
      <c r="D88" s="17">
        <f t="shared" si="24"/>
        <v>2.3000297619047666E-3</v>
      </c>
      <c r="F88" s="18">
        <f t="shared" si="22"/>
        <v>222.84700892857097</v>
      </c>
      <c r="G88" s="18"/>
      <c r="H88" s="18">
        <f t="shared" si="13"/>
        <v>222.8</v>
      </c>
      <c r="I88" s="18">
        <f t="shared" si="14"/>
        <v>334.3</v>
      </c>
      <c r="J88" s="18">
        <f t="shared" si="15"/>
        <v>445.7</v>
      </c>
      <c r="K88" s="18">
        <f t="shared" si="16"/>
        <v>557.1</v>
      </c>
      <c r="L88" s="18">
        <f t="shared" si="17"/>
        <v>668.5</v>
      </c>
      <c r="M88" s="18">
        <f t="shared" si="18"/>
        <v>780</v>
      </c>
      <c r="N88" s="18">
        <f t="shared" si="19"/>
        <v>891.4</v>
      </c>
      <c r="O88" s="18">
        <f t="shared" si="20"/>
        <v>1002.8</v>
      </c>
      <c r="P88" s="18">
        <f t="shared" si="21"/>
        <v>1114.2</v>
      </c>
    </row>
    <row r="89" spans="1:16" hidden="1" x14ac:dyDescent="0.3">
      <c r="A89" s="22">
        <f>IF(Selbstdeklaration!$F$76=B89,F89/20*Selbstdeklaration!$F$77,0)</f>
        <v>0</v>
      </c>
      <c r="B89" s="5">
        <v>101000</v>
      </c>
      <c r="C89" s="18">
        <f t="shared" si="23"/>
        <v>233.50839285714335</v>
      </c>
      <c r="D89" s="17">
        <f t="shared" si="24"/>
        <v>2.3119642857142905E-3</v>
      </c>
      <c r="F89" s="18">
        <f t="shared" si="22"/>
        <v>220.49160714285665</v>
      </c>
      <c r="G89" s="18"/>
      <c r="H89" s="18">
        <f t="shared" si="13"/>
        <v>220.5</v>
      </c>
      <c r="I89" s="18">
        <f t="shared" si="14"/>
        <v>330.7</v>
      </c>
      <c r="J89" s="18">
        <f t="shared" si="15"/>
        <v>441</v>
      </c>
      <c r="K89" s="18">
        <f t="shared" si="16"/>
        <v>551.20000000000005</v>
      </c>
      <c r="L89" s="18">
        <f t="shared" si="17"/>
        <v>661.5</v>
      </c>
      <c r="M89" s="18">
        <f t="shared" si="18"/>
        <v>771.7</v>
      </c>
      <c r="N89" s="18">
        <f t="shared" si="19"/>
        <v>882</v>
      </c>
      <c r="O89" s="18">
        <f t="shared" si="20"/>
        <v>992.2</v>
      </c>
      <c r="P89" s="18">
        <f t="shared" si="21"/>
        <v>1102.5</v>
      </c>
    </row>
    <row r="90" spans="1:16" hidden="1" x14ac:dyDescent="0.3">
      <c r="A90" s="22">
        <f>IF(Selbstdeklaration!$F$76=B90,F90/20*Selbstdeklaration!$F$77,0)</f>
        <v>0</v>
      </c>
      <c r="B90" s="16">
        <v>101500</v>
      </c>
      <c r="C90" s="18">
        <f t="shared" si="23"/>
        <v>235.87572916666716</v>
      </c>
      <c r="D90" s="17">
        <f t="shared" si="24"/>
        <v>2.3238988095238143E-3</v>
      </c>
      <c r="F90" s="18">
        <f t="shared" si="22"/>
        <v>218.12427083333284</v>
      </c>
      <c r="G90" s="18"/>
      <c r="H90" s="18">
        <f t="shared" si="13"/>
        <v>218.1</v>
      </c>
      <c r="I90" s="18">
        <f t="shared" si="14"/>
        <v>327.2</v>
      </c>
      <c r="J90" s="18">
        <f t="shared" si="15"/>
        <v>436.2</v>
      </c>
      <c r="K90" s="18">
        <f t="shared" si="16"/>
        <v>545.29999999999995</v>
      </c>
      <c r="L90" s="18">
        <f t="shared" si="17"/>
        <v>654.4</v>
      </c>
      <c r="M90" s="18">
        <f t="shared" si="18"/>
        <v>763.4</v>
      </c>
      <c r="N90" s="18">
        <f t="shared" si="19"/>
        <v>872.5</v>
      </c>
      <c r="O90" s="18">
        <f t="shared" si="20"/>
        <v>981.6</v>
      </c>
      <c r="P90" s="18">
        <f t="shared" si="21"/>
        <v>1090.5999999999999</v>
      </c>
    </row>
    <row r="91" spans="1:16" hidden="1" x14ac:dyDescent="0.3">
      <c r="A91" s="22">
        <f>IF(Selbstdeklaration!$F$76=B91,F91/20*Selbstdeklaration!$F$77,0)</f>
        <v>0</v>
      </c>
      <c r="B91" s="5">
        <v>102000</v>
      </c>
      <c r="C91" s="18">
        <f t="shared" si="23"/>
        <v>238.25500000000051</v>
      </c>
      <c r="D91" s="17">
        <f t="shared" si="24"/>
        <v>2.3358333333333382E-3</v>
      </c>
      <c r="F91" s="18">
        <f t="shared" si="22"/>
        <v>215.74499999999949</v>
      </c>
      <c r="G91" s="18"/>
      <c r="H91" s="18">
        <f t="shared" si="13"/>
        <v>215.7</v>
      </c>
      <c r="I91" s="18">
        <f t="shared" si="14"/>
        <v>323.60000000000002</v>
      </c>
      <c r="J91" s="18">
        <f t="shared" si="15"/>
        <v>431.5</v>
      </c>
      <c r="K91" s="18">
        <f t="shared" si="16"/>
        <v>539.4</v>
      </c>
      <c r="L91" s="18">
        <f t="shared" si="17"/>
        <v>647.20000000000005</v>
      </c>
      <c r="M91" s="18">
        <f t="shared" si="18"/>
        <v>755.1</v>
      </c>
      <c r="N91" s="18">
        <f t="shared" si="19"/>
        <v>863</v>
      </c>
      <c r="O91" s="18">
        <f t="shared" si="20"/>
        <v>970.9</v>
      </c>
      <c r="P91" s="18">
        <f t="shared" si="21"/>
        <v>1078.7</v>
      </c>
    </row>
    <row r="92" spans="1:16" hidden="1" x14ac:dyDescent="0.3">
      <c r="A92" s="22">
        <f>IF(Selbstdeklaration!$F$76=B92,F92/20*Selbstdeklaration!$F$77,0)</f>
        <v>0</v>
      </c>
      <c r="B92" s="5">
        <v>102500</v>
      </c>
      <c r="C92" s="18">
        <f t="shared" si="23"/>
        <v>240.64620535714337</v>
      </c>
      <c r="D92" s="17">
        <f t="shared" si="24"/>
        <v>2.3477678571428621E-3</v>
      </c>
      <c r="F92" s="18">
        <f t="shared" si="22"/>
        <v>213.35379464285663</v>
      </c>
      <c r="G92" s="18"/>
      <c r="H92" s="18">
        <f t="shared" si="13"/>
        <v>213.4</v>
      </c>
      <c r="I92" s="18">
        <f t="shared" si="14"/>
        <v>320</v>
      </c>
      <c r="J92" s="18">
        <f t="shared" si="15"/>
        <v>426.7</v>
      </c>
      <c r="K92" s="18">
        <f t="shared" si="16"/>
        <v>533.4</v>
      </c>
      <c r="L92" s="18">
        <f t="shared" si="17"/>
        <v>640.1</v>
      </c>
      <c r="M92" s="18">
        <f t="shared" si="18"/>
        <v>746.7</v>
      </c>
      <c r="N92" s="18">
        <f t="shared" si="19"/>
        <v>853.4</v>
      </c>
      <c r="O92" s="18">
        <f t="shared" si="20"/>
        <v>960.1</v>
      </c>
      <c r="P92" s="18">
        <f t="shared" si="21"/>
        <v>1066.8</v>
      </c>
    </row>
    <row r="93" spans="1:16" hidden="1" x14ac:dyDescent="0.3">
      <c r="A93" s="22">
        <f>IF(Selbstdeklaration!$F$76=B93,F93/20*Selbstdeklaration!$F$77,0)</f>
        <v>0</v>
      </c>
      <c r="B93" s="5">
        <v>103000</v>
      </c>
      <c r="C93" s="18">
        <f t="shared" si="23"/>
        <v>243.04934523809575</v>
      </c>
      <c r="D93" s="17">
        <f t="shared" si="24"/>
        <v>2.3597023809523859E-3</v>
      </c>
      <c r="F93" s="18">
        <f t="shared" si="22"/>
        <v>210.95065476190425</v>
      </c>
      <c r="G93" s="18"/>
      <c r="H93" s="18">
        <f t="shared" si="13"/>
        <v>211</v>
      </c>
      <c r="I93" s="18">
        <f t="shared" si="14"/>
        <v>316.39999999999998</v>
      </c>
      <c r="J93" s="18">
        <f t="shared" si="15"/>
        <v>421.9</v>
      </c>
      <c r="K93" s="18">
        <f t="shared" si="16"/>
        <v>527.4</v>
      </c>
      <c r="L93" s="18">
        <f t="shared" si="17"/>
        <v>632.9</v>
      </c>
      <c r="M93" s="18">
        <f t="shared" si="18"/>
        <v>738.3</v>
      </c>
      <c r="N93" s="18">
        <f t="shared" si="19"/>
        <v>843.8</v>
      </c>
      <c r="O93" s="18">
        <f t="shared" si="20"/>
        <v>949.3</v>
      </c>
      <c r="P93" s="18">
        <f t="shared" si="21"/>
        <v>1054.8</v>
      </c>
    </row>
    <row r="94" spans="1:16" hidden="1" x14ac:dyDescent="0.3">
      <c r="A94" s="22">
        <f>IF(Selbstdeklaration!$F$76=B94,F94/20*Selbstdeklaration!$F$77,0)</f>
        <v>0</v>
      </c>
      <c r="B94" s="16">
        <v>103500</v>
      </c>
      <c r="C94" s="18">
        <f t="shared" si="23"/>
        <v>245.46441964285768</v>
      </c>
      <c r="D94" s="17">
        <f t="shared" si="24"/>
        <v>2.3716369047619098E-3</v>
      </c>
      <c r="F94" s="18">
        <f t="shared" si="22"/>
        <v>208.53558035714232</v>
      </c>
      <c r="G94" s="18"/>
      <c r="H94" s="18">
        <f t="shared" si="13"/>
        <v>208.5</v>
      </c>
      <c r="I94" s="18">
        <f t="shared" si="14"/>
        <v>312.8</v>
      </c>
      <c r="J94" s="18">
        <f t="shared" si="15"/>
        <v>417.1</v>
      </c>
      <c r="K94" s="18">
        <f t="shared" si="16"/>
        <v>521.29999999999995</v>
      </c>
      <c r="L94" s="18">
        <f t="shared" si="17"/>
        <v>625.6</v>
      </c>
      <c r="M94" s="18">
        <f t="shared" si="18"/>
        <v>729.9</v>
      </c>
      <c r="N94" s="18">
        <f t="shared" si="19"/>
        <v>834.1</v>
      </c>
      <c r="O94" s="18">
        <f t="shared" si="20"/>
        <v>938.4</v>
      </c>
      <c r="P94" s="18">
        <f t="shared" si="21"/>
        <v>1042.7</v>
      </c>
    </row>
    <row r="95" spans="1:16" hidden="1" x14ac:dyDescent="0.3">
      <c r="A95" s="22">
        <f>IF(Selbstdeklaration!$F$76=B95,F95/20*Selbstdeklaration!$F$77,0)</f>
        <v>0</v>
      </c>
      <c r="B95" s="5">
        <v>104000</v>
      </c>
      <c r="C95" s="18">
        <f t="shared" si="23"/>
        <v>247.89142857142909</v>
      </c>
      <c r="D95" s="17">
        <f t="shared" si="24"/>
        <v>2.3835714285714337E-3</v>
      </c>
      <c r="F95" s="18">
        <f t="shared" si="22"/>
        <v>206.10857142857091</v>
      </c>
      <c r="G95" s="18"/>
      <c r="H95" s="18">
        <f t="shared" si="13"/>
        <v>206.1</v>
      </c>
      <c r="I95" s="18">
        <f t="shared" si="14"/>
        <v>309.2</v>
      </c>
      <c r="J95" s="18">
        <f t="shared" si="15"/>
        <v>412.2</v>
      </c>
      <c r="K95" s="18">
        <f t="shared" si="16"/>
        <v>515.29999999999995</v>
      </c>
      <c r="L95" s="18">
        <f t="shared" si="17"/>
        <v>618.29999999999995</v>
      </c>
      <c r="M95" s="18">
        <f t="shared" si="18"/>
        <v>721.4</v>
      </c>
      <c r="N95" s="18">
        <f t="shared" si="19"/>
        <v>824.4</v>
      </c>
      <c r="O95" s="18">
        <f t="shared" si="20"/>
        <v>927.5</v>
      </c>
      <c r="P95" s="18">
        <f t="shared" si="21"/>
        <v>1030.5</v>
      </c>
    </row>
    <row r="96" spans="1:16" hidden="1" x14ac:dyDescent="0.3">
      <c r="A96" s="22">
        <f>IF(Selbstdeklaration!$F$76=B96,F96/20*Selbstdeklaration!$F$77,0)</f>
        <v>0</v>
      </c>
      <c r="B96" s="5">
        <v>104500</v>
      </c>
      <c r="C96" s="18">
        <f t="shared" si="23"/>
        <v>250.33037202381007</v>
      </c>
      <c r="D96" s="17">
        <f t="shared" si="24"/>
        <v>2.3955059523809575E-3</v>
      </c>
      <c r="F96" s="18">
        <f t="shared" si="22"/>
        <v>203.66962797618993</v>
      </c>
      <c r="G96" s="18"/>
      <c r="H96" s="18">
        <f t="shared" si="13"/>
        <v>203.7</v>
      </c>
      <c r="I96" s="18">
        <f t="shared" si="14"/>
        <v>305.5</v>
      </c>
      <c r="J96" s="18">
        <f t="shared" si="15"/>
        <v>407.3</v>
      </c>
      <c r="K96" s="18">
        <f t="shared" si="16"/>
        <v>509.2</v>
      </c>
      <c r="L96" s="18">
        <f t="shared" si="17"/>
        <v>611</v>
      </c>
      <c r="M96" s="18">
        <f t="shared" si="18"/>
        <v>712.8</v>
      </c>
      <c r="N96" s="18">
        <f t="shared" si="19"/>
        <v>814.7</v>
      </c>
      <c r="O96" s="18">
        <f t="shared" si="20"/>
        <v>916.5</v>
      </c>
      <c r="P96" s="18">
        <f t="shared" si="21"/>
        <v>1018.3</v>
      </c>
    </row>
    <row r="97" spans="1:16" x14ac:dyDescent="0.3">
      <c r="A97" s="22">
        <f>IF(Selbstdeklaration!$F$76=B97,F97/20*Selbstdeklaration!$F$77,0)</f>
        <v>0</v>
      </c>
      <c r="B97" s="5">
        <v>105000</v>
      </c>
      <c r="C97" s="18">
        <f t="shared" si="23"/>
        <v>252.78125000000054</v>
      </c>
      <c r="D97" s="17">
        <f t="shared" si="24"/>
        <v>2.4074404761904814E-3</v>
      </c>
      <c r="F97" s="18">
        <f t="shared" si="22"/>
        <v>201.21874999999946</v>
      </c>
      <c r="G97" s="18"/>
      <c r="H97" s="18">
        <f t="shared" si="13"/>
        <v>201.2</v>
      </c>
      <c r="I97" s="18">
        <f t="shared" si="14"/>
        <v>301.8</v>
      </c>
      <c r="J97" s="18">
        <f t="shared" si="15"/>
        <v>402.4</v>
      </c>
      <c r="K97" s="18">
        <f t="shared" si="16"/>
        <v>503</v>
      </c>
      <c r="L97" s="18">
        <f t="shared" si="17"/>
        <v>603.70000000000005</v>
      </c>
      <c r="M97" s="18">
        <f t="shared" si="18"/>
        <v>704.3</v>
      </c>
      <c r="N97" s="18">
        <f t="shared" si="19"/>
        <v>804.9</v>
      </c>
      <c r="O97" s="18">
        <f t="shared" si="20"/>
        <v>905.5</v>
      </c>
      <c r="P97" s="18">
        <f t="shared" si="21"/>
        <v>1006.1</v>
      </c>
    </row>
    <row r="98" spans="1:16" hidden="1" x14ac:dyDescent="0.3">
      <c r="A98" s="22">
        <f>IF(Selbstdeklaration!$F$76=B98,F98/20*Selbstdeklaration!$F$77,0)</f>
        <v>0</v>
      </c>
      <c r="B98" s="5">
        <v>105500</v>
      </c>
      <c r="C98" s="18">
        <f t="shared" si="23"/>
        <v>255.24406250000055</v>
      </c>
      <c r="D98" s="17">
        <f t="shared" si="24"/>
        <v>2.4193750000000053E-3</v>
      </c>
      <c r="F98" s="18">
        <f t="shared" si="22"/>
        <v>198.75593749999945</v>
      </c>
      <c r="G98" s="18"/>
      <c r="H98" s="18">
        <f t="shared" si="13"/>
        <v>198.8</v>
      </c>
      <c r="I98" s="18">
        <f t="shared" si="14"/>
        <v>298.10000000000002</v>
      </c>
      <c r="J98" s="18">
        <f t="shared" si="15"/>
        <v>397.5</v>
      </c>
      <c r="K98" s="18">
        <f t="shared" si="16"/>
        <v>496.9</v>
      </c>
      <c r="L98" s="18">
        <f t="shared" si="17"/>
        <v>596.29999999999995</v>
      </c>
      <c r="M98" s="18">
        <f t="shared" si="18"/>
        <v>695.6</v>
      </c>
      <c r="N98" s="18">
        <f t="shared" si="19"/>
        <v>795</v>
      </c>
      <c r="O98" s="18">
        <f t="shared" si="20"/>
        <v>894.4</v>
      </c>
      <c r="P98" s="18">
        <f t="shared" si="21"/>
        <v>993.8</v>
      </c>
    </row>
    <row r="99" spans="1:16" s="6" customFormat="1" hidden="1" x14ac:dyDescent="0.3">
      <c r="A99" s="22">
        <f>IF(Selbstdeklaration!$F$76=B99,F99/20*Selbstdeklaration!$F$77,0)</f>
        <v>0</v>
      </c>
      <c r="B99" s="5">
        <v>106000</v>
      </c>
      <c r="C99" s="18">
        <f t="shared" si="23"/>
        <v>257.71880952381008</v>
      </c>
      <c r="D99" s="17">
        <f t="shared" si="24"/>
        <v>2.4313095238095292E-3</v>
      </c>
      <c r="E99" s="5"/>
      <c r="F99" s="18">
        <f t="shared" si="22"/>
        <v>196.28119047618992</v>
      </c>
      <c r="G99" s="18"/>
      <c r="H99" s="18">
        <f t="shared" si="13"/>
        <v>196.3</v>
      </c>
      <c r="I99" s="18">
        <f t="shared" si="14"/>
        <v>294.39999999999998</v>
      </c>
      <c r="J99" s="18">
        <f t="shared" si="15"/>
        <v>392.6</v>
      </c>
      <c r="K99" s="18">
        <f t="shared" si="16"/>
        <v>490.7</v>
      </c>
      <c r="L99" s="18">
        <f t="shared" si="17"/>
        <v>588.79999999999995</v>
      </c>
      <c r="M99" s="18">
        <f t="shared" si="18"/>
        <v>687</v>
      </c>
      <c r="N99" s="18">
        <f t="shared" si="19"/>
        <v>785.1</v>
      </c>
      <c r="O99" s="18">
        <f t="shared" si="20"/>
        <v>883.3</v>
      </c>
      <c r="P99" s="18">
        <f t="shared" si="21"/>
        <v>981.4</v>
      </c>
    </row>
    <row r="100" spans="1:16" s="6" customFormat="1" hidden="1" x14ac:dyDescent="0.3">
      <c r="A100" s="22">
        <f>IF(Selbstdeklaration!$F$76=B100,F100/20*Selbstdeklaration!$F$77,0)</f>
        <v>0</v>
      </c>
      <c r="B100" s="5">
        <v>106500</v>
      </c>
      <c r="C100" s="18">
        <f t="shared" si="23"/>
        <v>260.20549107142915</v>
      </c>
      <c r="D100" s="17">
        <f t="shared" si="24"/>
        <v>2.443244047619053E-3</v>
      </c>
      <c r="E100" s="5"/>
      <c r="F100" s="18">
        <f t="shared" si="22"/>
        <v>193.79450892857085</v>
      </c>
      <c r="G100" s="18"/>
      <c r="H100" s="18">
        <f t="shared" si="13"/>
        <v>193.8</v>
      </c>
      <c r="I100" s="18">
        <f t="shared" si="14"/>
        <v>290.7</v>
      </c>
      <c r="J100" s="18">
        <f t="shared" si="15"/>
        <v>387.6</v>
      </c>
      <c r="K100" s="18">
        <f t="shared" si="16"/>
        <v>484.5</v>
      </c>
      <c r="L100" s="18">
        <f t="shared" si="17"/>
        <v>581.4</v>
      </c>
      <c r="M100" s="18">
        <f t="shared" si="18"/>
        <v>678.3</v>
      </c>
      <c r="N100" s="18">
        <f t="shared" si="19"/>
        <v>775.2</v>
      </c>
      <c r="O100" s="18">
        <f t="shared" si="20"/>
        <v>872.1</v>
      </c>
      <c r="P100" s="18">
        <f t="shared" si="21"/>
        <v>969</v>
      </c>
    </row>
    <row r="101" spans="1:16" s="6" customFormat="1" hidden="1" x14ac:dyDescent="0.3">
      <c r="A101" s="22">
        <f>IF(Selbstdeklaration!$F$76=B101,F101/20*Selbstdeklaration!$F$77,0)</f>
        <v>0</v>
      </c>
      <c r="B101" s="5">
        <v>107000</v>
      </c>
      <c r="C101" s="18">
        <f t="shared" si="23"/>
        <v>262.70410714285771</v>
      </c>
      <c r="D101" s="17">
        <f t="shared" si="24"/>
        <v>2.4551785714285769E-3</v>
      </c>
      <c r="E101" s="5"/>
      <c r="F101" s="18">
        <f t="shared" si="22"/>
        <v>191.29589285714229</v>
      </c>
      <c r="G101" s="18"/>
      <c r="H101" s="18">
        <f t="shared" si="13"/>
        <v>191.3</v>
      </c>
      <c r="I101" s="18">
        <f t="shared" si="14"/>
        <v>286.89999999999998</v>
      </c>
      <c r="J101" s="18">
        <f t="shared" si="15"/>
        <v>382.6</v>
      </c>
      <c r="K101" s="18">
        <f t="shared" si="16"/>
        <v>478.2</v>
      </c>
      <c r="L101" s="18">
        <f t="shared" si="17"/>
        <v>573.9</v>
      </c>
      <c r="M101" s="18">
        <f t="shared" si="18"/>
        <v>669.5</v>
      </c>
      <c r="N101" s="18">
        <f t="shared" si="19"/>
        <v>765.2</v>
      </c>
      <c r="O101" s="18">
        <f t="shared" si="20"/>
        <v>860.8</v>
      </c>
      <c r="P101" s="18">
        <f t="shared" si="21"/>
        <v>956.5</v>
      </c>
    </row>
    <row r="102" spans="1:16" s="6" customFormat="1" hidden="1" x14ac:dyDescent="0.3">
      <c r="A102" s="22">
        <f>IF(Selbstdeklaration!$F$76=B102,F102/20*Selbstdeklaration!$F$77,0)</f>
        <v>0</v>
      </c>
      <c r="B102" s="16">
        <v>107500</v>
      </c>
      <c r="C102" s="18">
        <f t="shared" si="23"/>
        <v>265.21465773809581</v>
      </c>
      <c r="D102" s="17">
        <f t="shared" si="24"/>
        <v>2.4671130952381008E-3</v>
      </c>
      <c r="E102" s="5"/>
      <c r="F102" s="18">
        <f t="shared" si="22"/>
        <v>188.78534226190419</v>
      </c>
      <c r="G102" s="18"/>
      <c r="H102" s="18">
        <f t="shared" si="13"/>
        <v>188.8</v>
      </c>
      <c r="I102" s="18">
        <f t="shared" si="14"/>
        <v>283.2</v>
      </c>
      <c r="J102" s="18">
        <f t="shared" si="15"/>
        <v>377.6</v>
      </c>
      <c r="K102" s="18">
        <f t="shared" si="16"/>
        <v>472</v>
      </c>
      <c r="L102" s="18">
        <f t="shared" si="17"/>
        <v>566.4</v>
      </c>
      <c r="M102" s="18">
        <f t="shared" si="18"/>
        <v>660.7</v>
      </c>
      <c r="N102" s="18">
        <f t="shared" si="19"/>
        <v>755.1</v>
      </c>
      <c r="O102" s="18">
        <f t="shared" si="20"/>
        <v>849.5</v>
      </c>
      <c r="P102" s="18">
        <f t="shared" si="21"/>
        <v>943.9</v>
      </c>
    </row>
    <row r="103" spans="1:16" s="6" customFormat="1" hidden="1" x14ac:dyDescent="0.3">
      <c r="A103" s="22">
        <f>IF(Selbstdeklaration!$F$76=B103,F103/20*Selbstdeklaration!$F$77,0)</f>
        <v>0</v>
      </c>
      <c r="B103" s="5">
        <v>108000</v>
      </c>
      <c r="C103" s="18">
        <f t="shared" si="23"/>
        <v>267.73714285714345</v>
      </c>
      <c r="D103" s="17">
        <f t="shared" si="24"/>
        <v>2.4790476190476246E-3</v>
      </c>
      <c r="E103" s="5"/>
      <c r="F103" s="18">
        <f t="shared" si="22"/>
        <v>186.26285714285655</v>
      </c>
      <c r="G103" s="18"/>
      <c r="H103" s="18">
        <f t="shared" si="13"/>
        <v>186.3</v>
      </c>
      <c r="I103" s="18">
        <f t="shared" si="14"/>
        <v>279.39999999999998</v>
      </c>
      <c r="J103" s="18">
        <f t="shared" si="15"/>
        <v>372.5</v>
      </c>
      <c r="K103" s="18">
        <f t="shared" si="16"/>
        <v>465.7</v>
      </c>
      <c r="L103" s="18">
        <f t="shared" si="17"/>
        <v>558.79999999999995</v>
      </c>
      <c r="M103" s="18">
        <f t="shared" si="18"/>
        <v>651.9</v>
      </c>
      <c r="N103" s="18">
        <f t="shared" si="19"/>
        <v>745.1</v>
      </c>
      <c r="O103" s="18">
        <f t="shared" si="20"/>
        <v>838.2</v>
      </c>
      <c r="P103" s="18">
        <f t="shared" si="21"/>
        <v>931.3</v>
      </c>
    </row>
    <row r="104" spans="1:16" s="6" customFormat="1" hidden="1" x14ac:dyDescent="0.3">
      <c r="A104" s="22">
        <f>IF(Selbstdeklaration!$F$76=B104,F104/20*Selbstdeklaration!$F$77,0)</f>
        <v>0</v>
      </c>
      <c r="B104" s="5">
        <v>108500</v>
      </c>
      <c r="C104" s="18">
        <f t="shared" si="23"/>
        <v>270.27156250000064</v>
      </c>
      <c r="D104" s="17">
        <f t="shared" si="24"/>
        <v>2.4909821428571485E-3</v>
      </c>
      <c r="E104" s="5"/>
      <c r="F104" s="18">
        <f t="shared" si="22"/>
        <v>183.72843749999936</v>
      </c>
      <c r="G104" s="18"/>
      <c r="H104" s="18">
        <f t="shared" si="13"/>
        <v>183.7</v>
      </c>
      <c r="I104" s="18">
        <f t="shared" si="14"/>
        <v>275.60000000000002</v>
      </c>
      <c r="J104" s="18">
        <f t="shared" si="15"/>
        <v>367.5</v>
      </c>
      <c r="K104" s="18">
        <f t="shared" si="16"/>
        <v>459.3</v>
      </c>
      <c r="L104" s="18">
        <f t="shared" si="17"/>
        <v>551.20000000000005</v>
      </c>
      <c r="M104" s="18">
        <f t="shared" si="18"/>
        <v>643</v>
      </c>
      <c r="N104" s="18">
        <f t="shared" si="19"/>
        <v>734.9</v>
      </c>
      <c r="O104" s="18">
        <f t="shared" si="20"/>
        <v>826.8</v>
      </c>
      <c r="P104" s="18">
        <f t="shared" si="21"/>
        <v>918.6</v>
      </c>
    </row>
    <row r="105" spans="1:16" s="6" customFormat="1" hidden="1" x14ac:dyDescent="0.3">
      <c r="A105" s="22">
        <f>IF(Selbstdeklaration!$F$76=B105,F105/20*Selbstdeklaration!$F$77,0)</f>
        <v>0</v>
      </c>
      <c r="B105" s="5">
        <v>109000</v>
      </c>
      <c r="C105" s="18">
        <f t="shared" si="23"/>
        <v>272.81791666666732</v>
      </c>
      <c r="D105" s="17">
        <f t="shared" si="24"/>
        <v>2.5029166666666724E-3</v>
      </c>
      <c r="E105" s="5"/>
      <c r="F105" s="18">
        <f t="shared" si="22"/>
        <v>181.18208333333268</v>
      </c>
      <c r="G105" s="18"/>
      <c r="H105" s="18">
        <f t="shared" si="13"/>
        <v>181.2</v>
      </c>
      <c r="I105" s="18">
        <f t="shared" si="14"/>
        <v>271.8</v>
      </c>
      <c r="J105" s="18">
        <f t="shared" si="15"/>
        <v>362.4</v>
      </c>
      <c r="K105" s="18">
        <f t="shared" si="16"/>
        <v>453</v>
      </c>
      <c r="L105" s="18">
        <f t="shared" si="17"/>
        <v>543.5</v>
      </c>
      <c r="M105" s="18">
        <f t="shared" si="18"/>
        <v>634.1</v>
      </c>
      <c r="N105" s="18">
        <f t="shared" si="19"/>
        <v>724.7</v>
      </c>
      <c r="O105" s="18">
        <f t="shared" si="20"/>
        <v>815.3</v>
      </c>
      <c r="P105" s="18">
        <f t="shared" si="21"/>
        <v>905.9</v>
      </c>
    </row>
    <row r="106" spans="1:16" s="6" customFormat="1" hidden="1" x14ac:dyDescent="0.3">
      <c r="A106" s="22">
        <f>IF(Selbstdeklaration!$F$76=B106,F106/20*Selbstdeklaration!$F$77,0)</f>
        <v>0</v>
      </c>
      <c r="B106" s="16">
        <v>109500</v>
      </c>
      <c r="C106" s="18">
        <f t="shared" si="23"/>
        <v>275.37620535714348</v>
      </c>
      <c r="D106" s="17">
        <f t="shared" si="24"/>
        <v>2.5148511904761963E-3</v>
      </c>
      <c r="E106" s="5"/>
      <c r="F106" s="18">
        <f t="shared" si="22"/>
        <v>178.62379464285652</v>
      </c>
      <c r="G106" s="18"/>
      <c r="H106" s="18">
        <f t="shared" si="13"/>
        <v>178.6</v>
      </c>
      <c r="I106" s="18">
        <f t="shared" si="14"/>
        <v>267.89999999999998</v>
      </c>
      <c r="J106" s="18">
        <f t="shared" si="15"/>
        <v>357.2</v>
      </c>
      <c r="K106" s="18">
        <f t="shared" si="16"/>
        <v>446.6</v>
      </c>
      <c r="L106" s="18">
        <f t="shared" si="17"/>
        <v>535.9</v>
      </c>
      <c r="M106" s="18">
        <f t="shared" si="18"/>
        <v>625.20000000000005</v>
      </c>
      <c r="N106" s="18">
        <f t="shared" si="19"/>
        <v>714.5</v>
      </c>
      <c r="O106" s="18">
        <f t="shared" si="20"/>
        <v>803.8</v>
      </c>
      <c r="P106" s="18">
        <f t="shared" si="21"/>
        <v>893.1</v>
      </c>
    </row>
    <row r="107" spans="1:16" s="6" customFormat="1" x14ac:dyDescent="0.3">
      <c r="A107" s="22">
        <f>IF(Selbstdeklaration!$F$76=B107,F107/20*Selbstdeklaration!$F$77,0)</f>
        <v>0</v>
      </c>
      <c r="B107" s="5">
        <v>110000</v>
      </c>
      <c r="C107" s="18">
        <f t="shared" si="23"/>
        <v>277.94642857142924</v>
      </c>
      <c r="D107" s="17">
        <f t="shared" si="24"/>
        <v>2.5267857142857201E-3</v>
      </c>
      <c r="E107" s="5"/>
      <c r="F107" s="18">
        <f t="shared" si="22"/>
        <v>176.05357142857076</v>
      </c>
      <c r="G107" s="18"/>
      <c r="H107" s="18">
        <f t="shared" si="13"/>
        <v>176.1</v>
      </c>
      <c r="I107" s="18">
        <f t="shared" si="14"/>
        <v>264.10000000000002</v>
      </c>
      <c r="J107" s="18">
        <f t="shared" si="15"/>
        <v>352.1</v>
      </c>
      <c r="K107" s="18">
        <f t="shared" si="16"/>
        <v>440.1</v>
      </c>
      <c r="L107" s="18">
        <f t="shared" si="17"/>
        <v>528.20000000000005</v>
      </c>
      <c r="M107" s="18">
        <f t="shared" si="18"/>
        <v>616.20000000000005</v>
      </c>
      <c r="N107" s="18">
        <f t="shared" si="19"/>
        <v>704.2</v>
      </c>
      <c r="O107" s="18">
        <f t="shared" si="20"/>
        <v>792.2</v>
      </c>
      <c r="P107" s="18">
        <f t="shared" si="21"/>
        <v>880.3</v>
      </c>
    </row>
    <row r="108" spans="1:16" s="6" customFormat="1" hidden="1" x14ac:dyDescent="0.3">
      <c r="A108" s="22">
        <f>IF(Selbstdeklaration!$F$76=B108,F108/20*Selbstdeklaration!$F$77,0)</f>
        <v>0</v>
      </c>
      <c r="B108" s="5">
        <v>110500</v>
      </c>
      <c r="C108" s="18">
        <f t="shared" si="23"/>
        <v>280.52858630952448</v>
      </c>
      <c r="D108" s="17">
        <f t="shared" si="24"/>
        <v>2.538720238095244E-3</v>
      </c>
      <c r="E108" s="5"/>
      <c r="F108" s="18">
        <f t="shared" si="22"/>
        <v>173.47141369047552</v>
      </c>
      <c r="G108" s="18"/>
      <c r="H108" s="18">
        <f t="shared" si="13"/>
        <v>173.5</v>
      </c>
      <c r="I108" s="18">
        <f t="shared" si="14"/>
        <v>260.2</v>
      </c>
      <c r="J108" s="18">
        <f t="shared" si="15"/>
        <v>346.9</v>
      </c>
      <c r="K108" s="18">
        <f t="shared" si="16"/>
        <v>433.7</v>
      </c>
      <c r="L108" s="18">
        <f t="shared" si="17"/>
        <v>520.4</v>
      </c>
      <c r="M108" s="18">
        <f t="shared" si="18"/>
        <v>607.1</v>
      </c>
      <c r="N108" s="18">
        <f t="shared" si="19"/>
        <v>693.9</v>
      </c>
      <c r="O108" s="18">
        <f t="shared" si="20"/>
        <v>780.6</v>
      </c>
      <c r="P108" s="18">
        <f t="shared" si="21"/>
        <v>867.4</v>
      </c>
    </row>
    <row r="109" spans="1:16" s="6" customFormat="1" hidden="1" x14ac:dyDescent="0.3">
      <c r="A109" s="22">
        <f>IF(Selbstdeklaration!$F$76=B109,F109/20*Selbstdeklaration!$F$77,0)</f>
        <v>0</v>
      </c>
      <c r="B109" s="5">
        <v>111000</v>
      </c>
      <c r="C109" s="18">
        <f t="shared" si="23"/>
        <v>283.12267857142922</v>
      </c>
      <c r="D109" s="17">
        <f t="shared" si="24"/>
        <v>2.5506547619047679E-3</v>
      </c>
      <c r="E109" s="5"/>
      <c r="F109" s="18">
        <f t="shared" si="22"/>
        <v>170.87732142857078</v>
      </c>
      <c r="G109" s="18"/>
      <c r="H109" s="18">
        <f t="shared" si="13"/>
        <v>170.9</v>
      </c>
      <c r="I109" s="18">
        <f t="shared" si="14"/>
        <v>256.3</v>
      </c>
      <c r="J109" s="18">
        <f t="shared" si="15"/>
        <v>341.8</v>
      </c>
      <c r="K109" s="18">
        <f t="shared" si="16"/>
        <v>427.2</v>
      </c>
      <c r="L109" s="18">
        <f t="shared" si="17"/>
        <v>512.6</v>
      </c>
      <c r="M109" s="18">
        <f t="shared" si="18"/>
        <v>598.1</v>
      </c>
      <c r="N109" s="18">
        <f t="shared" si="19"/>
        <v>683.5</v>
      </c>
      <c r="O109" s="18">
        <f t="shared" si="20"/>
        <v>768.9</v>
      </c>
      <c r="P109" s="18">
        <f t="shared" si="21"/>
        <v>854.4</v>
      </c>
    </row>
    <row r="110" spans="1:16" s="6" customFormat="1" hidden="1" x14ac:dyDescent="0.3">
      <c r="A110" s="22">
        <f>IF(Selbstdeklaration!$F$76=B110,F110/20*Selbstdeklaration!$F$77,0)</f>
        <v>0</v>
      </c>
      <c r="B110" s="5">
        <v>111500</v>
      </c>
      <c r="C110" s="18">
        <f t="shared" si="23"/>
        <v>285.72870535714355</v>
      </c>
      <c r="D110" s="17">
        <f t="shared" si="24"/>
        <v>2.5625892857142917E-3</v>
      </c>
      <c r="E110" s="5"/>
      <c r="F110" s="18">
        <f t="shared" si="22"/>
        <v>168.27129464285645</v>
      </c>
      <c r="G110" s="18"/>
      <c r="H110" s="18">
        <f t="shared" si="13"/>
        <v>168.3</v>
      </c>
      <c r="I110" s="18">
        <f t="shared" si="14"/>
        <v>252.4</v>
      </c>
      <c r="J110" s="18">
        <f t="shared" si="15"/>
        <v>336.5</v>
      </c>
      <c r="K110" s="18">
        <f t="shared" si="16"/>
        <v>420.7</v>
      </c>
      <c r="L110" s="18">
        <f t="shared" si="17"/>
        <v>504.8</v>
      </c>
      <c r="M110" s="18">
        <f t="shared" si="18"/>
        <v>588.9</v>
      </c>
      <c r="N110" s="18">
        <f t="shared" si="19"/>
        <v>673.1</v>
      </c>
      <c r="O110" s="18">
        <f t="shared" si="20"/>
        <v>757.2</v>
      </c>
      <c r="P110" s="18">
        <f t="shared" si="21"/>
        <v>841.4</v>
      </c>
    </row>
    <row r="111" spans="1:16" s="6" customFormat="1" hidden="1" x14ac:dyDescent="0.3">
      <c r="A111" s="22">
        <f>IF(Selbstdeklaration!$F$76=B111,F111/20*Selbstdeklaration!$F$77,0)</f>
        <v>0</v>
      </c>
      <c r="B111" s="5">
        <v>112000</v>
      </c>
      <c r="C111" s="18">
        <f t="shared" si="23"/>
        <v>288.34666666666737</v>
      </c>
      <c r="D111" s="17">
        <f t="shared" si="24"/>
        <v>2.5745238095238156E-3</v>
      </c>
      <c r="E111" s="5"/>
      <c r="F111" s="18">
        <f t="shared" si="22"/>
        <v>165.65333333333263</v>
      </c>
      <c r="G111" s="18"/>
      <c r="H111" s="18">
        <f t="shared" si="13"/>
        <v>165.7</v>
      </c>
      <c r="I111" s="18">
        <f t="shared" si="14"/>
        <v>248.5</v>
      </c>
      <c r="J111" s="18">
        <f t="shared" si="15"/>
        <v>331.3</v>
      </c>
      <c r="K111" s="18">
        <f t="shared" si="16"/>
        <v>414.1</v>
      </c>
      <c r="L111" s="18">
        <f t="shared" si="17"/>
        <v>497</v>
      </c>
      <c r="M111" s="18">
        <f t="shared" si="18"/>
        <v>579.79999999999995</v>
      </c>
      <c r="N111" s="18">
        <f t="shared" si="19"/>
        <v>662.6</v>
      </c>
      <c r="O111" s="18">
        <f t="shared" si="20"/>
        <v>745.4</v>
      </c>
      <c r="P111" s="18">
        <f t="shared" si="21"/>
        <v>828.3</v>
      </c>
    </row>
    <row r="112" spans="1:16" s="6" customFormat="1" hidden="1" x14ac:dyDescent="0.3">
      <c r="A112" s="22">
        <f>IF(Selbstdeklaration!$F$76=B112,F112/20*Selbstdeklaration!$F$77,0)</f>
        <v>0</v>
      </c>
      <c r="B112" s="5">
        <v>112500</v>
      </c>
      <c r="C112" s="18">
        <f t="shared" si="23"/>
        <v>290.97656250000068</v>
      </c>
      <c r="D112" s="17">
        <f t="shared" si="24"/>
        <v>2.5864583333333395E-3</v>
      </c>
      <c r="E112" s="5"/>
      <c r="F112" s="18">
        <f t="shared" si="22"/>
        <v>163.02343749999932</v>
      </c>
      <c r="G112" s="18"/>
      <c r="H112" s="18">
        <f t="shared" si="13"/>
        <v>163</v>
      </c>
      <c r="I112" s="18">
        <f t="shared" si="14"/>
        <v>244.5</v>
      </c>
      <c r="J112" s="18">
        <f t="shared" si="15"/>
        <v>326</v>
      </c>
      <c r="K112" s="18">
        <f t="shared" si="16"/>
        <v>407.6</v>
      </c>
      <c r="L112" s="18">
        <f t="shared" si="17"/>
        <v>489.1</v>
      </c>
      <c r="M112" s="18">
        <f t="shared" si="18"/>
        <v>570.6</v>
      </c>
      <c r="N112" s="18">
        <f t="shared" si="19"/>
        <v>652.1</v>
      </c>
      <c r="O112" s="18">
        <f t="shared" si="20"/>
        <v>733.6</v>
      </c>
      <c r="P112" s="18">
        <f t="shared" si="21"/>
        <v>815.1</v>
      </c>
    </row>
    <row r="113" spans="1:16" s="6" customFormat="1" hidden="1" x14ac:dyDescent="0.3">
      <c r="A113" s="22">
        <f>IF(Selbstdeklaration!$F$76=B113,F113/20*Selbstdeklaration!$F$77,0)</f>
        <v>0</v>
      </c>
      <c r="B113" s="5">
        <v>113000</v>
      </c>
      <c r="C113" s="18">
        <f t="shared" si="23"/>
        <v>293.61839285714353</v>
      </c>
      <c r="D113" s="17">
        <f t="shared" si="24"/>
        <v>2.5983928571428633E-3</v>
      </c>
      <c r="E113" s="5"/>
      <c r="F113" s="18">
        <f t="shared" si="22"/>
        <v>160.38160714285647</v>
      </c>
      <c r="G113" s="18"/>
      <c r="H113" s="18">
        <f t="shared" si="13"/>
        <v>160.4</v>
      </c>
      <c r="I113" s="18">
        <f t="shared" si="14"/>
        <v>240.6</v>
      </c>
      <c r="J113" s="18">
        <f t="shared" si="15"/>
        <v>320.8</v>
      </c>
      <c r="K113" s="18">
        <f t="shared" si="16"/>
        <v>401</v>
      </c>
      <c r="L113" s="18">
        <f t="shared" si="17"/>
        <v>481.1</v>
      </c>
      <c r="M113" s="18">
        <f t="shared" si="18"/>
        <v>561.29999999999995</v>
      </c>
      <c r="N113" s="18">
        <f t="shared" si="19"/>
        <v>641.5</v>
      </c>
      <c r="O113" s="18">
        <f t="shared" si="20"/>
        <v>721.7</v>
      </c>
      <c r="P113" s="18">
        <f t="shared" si="21"/>
        <v>801.9</v>
      </c>
    </row>
    <row r="114" spans="1:16" s="6" customFormat="1" hidden="1" x14ac:dyDescent="0.3">
      <c r="A114" s="22">
        <f>IF(Selbstdeklaration!$F$76=B114,F114/20*Selbstdeklaration!$F$77,0)</f>
        <v>0</v>
      </c>
      <c r="B114" s="16">
        <v>113500</v>
      </c>
      <c r="C114" s="18">
        <f t="shared" si="23"/>
        <v>296.27215773809593</v>
      </c>
      <c r="D114" s="17">
        <f t="shared" si="24"/>
        <v>2.6103273809523872E-3</v>
      </c>
      <c r="E114" s="5"/>
      <c r="F114" s="18">
        <f t="shared" si="22"/>
        <v>157.72784226190407</v>
      </c>
      <c r="G114" s="18"/>
      <c r="H114" s="18">
        <f t="shared" si="13"/>
        <v>157.69999999999999</v>
      </c>
      <c r="I114" s="18">
        <f t="shared" si="14"/>
        <v>236.6</v>
      </c>
      <c r="J114" s="18">
        <f t="shared" si="15"/>
        <v>315.5</v>
      </c>
      <c r="K114" s="18">
        <f t="shared" si="16"/>
        <v>394.3</v>
      </c>
      <c r="L114" s="18">
        <f t="shared" si="17"/>
        <v>473.2</v>
      </c>
      <c r="M114" s="18">
        <f t="shared" si="18"/>
        <v>552</v>
      </c>
      <c r="N114" s="18">
        <f t="shared" si="19"/>
        <v>630.9</v>
      </c>
      <c r="O114" s="18">
        <f t="shared" si="20"/>
        <v>709.8</v>
      </c>
      <c r="P114" s="18">
        <f t="shared" si="21"/>
        <v>788.6</v>
      </c>
    </row>
    <row r="115" spans="1:16" hidden="1" x14ac:dyDescent="0.3">
      <c r="A115" s="22">
        <f>IF(Selbstdeklaration!$F$76=B115,F115/20*Selbstdeklaration!$F$77,0)</f>
        <v>0</v>
      </c>
      <c r="B115" s="5">
        <v>114000</v>
      </c>
      <c r="C115" s="18">
        <f t="shared" si="23"/>
        <v>298.93785714285787</v>
      </c>
      <c r="D115" s="17">
        <f t="shared" si="24"/>
        <v>2.6222619047619111E-3</v>
      </c>
      <c r="F115" s="18">
        <f t="shared" si="22"/>
        <v>155.06214285714213</v>
      </c>
      <c r="G115" s="18"/>
      <c r="H115" s="18">
        <f t="shared" si="13"/>
        <v>155.1</v>
      </c>
      <c r="I115" s="18">
        <f t="shared" si="14"/>
        <v>232.6</v>
      </c>
      <c r="J115" s="18">
        <f t="shared" si="15"/>
        <v>310.10000000000002</v>
      </c>
      <c r="K115" s="18">
        <f t="shared" si="16"/>
        <v>387.7</v>
      </c>
      <c r="L115" s="18">
        <f t="shared" si="17"/>
        <v>465.2</v>
      </c>
      <c r="M115" s="18">
        <f t="shared" si="18"/>
        <v>542.70000000000005</v>
      </c>
      <c r="N115" s="18">
        <f t="shared" si="19"/>
        <v>620.20000000000005</v>
      </c>
      <c r="O115" s="18">
        <f t="shared" si="20"/>
        <v>697.8</v>
      </c>
      <c r="P115" s="18">
        <f t="shared" si="21"/>
        <v>775.3</v>
      </c>
    </row>
    <row r="116" spans="1:16" hidden="1" x14ac:dyDescent="0.3">
      <c r="A116" s="22">
        <f>IF(Selbstdeklaration!$F$76=B116,F116/20*Selbstdeklaration!$F$77,0)</f>
        <v>0</v>
      </c>
      <c r="B116" s="5">
        <v>114500</v>
      </c>
      <c r="C116" s="18">
        <f t="shared" si="23"/>
        <v>301.61549107142929</v>
      </c>
      <c r="D116" s="17">
        <f t="shared" si="24"/>
        <v>2.634196428571435E-3</v>
      </c>
      <c r="F116" s="18">
        <f t="shared" si="22"/>
        <v>152.38450892857071</v>
      </c>
      <c r="G116" s="18"/>
      <c r="H116" s="18">
        <f t="shared" si="13"/>
        <v>152.4</v>
      </c>
      <c r="I116" s="18">
        <f t="shared" si="14"/>
        <v>228.6</v>
      </c>
      <c r="J116" s="18">
        <f t="shared" si="15"/>
        <v>304.8</v>
      </c>
      <c r="K116" s="18">
        <f t="shared" si="16"/>
        <v>381</v>
      </c>
      <c r="L116" s="18">
        <f t="shared" si="17"/>
        <v>457.2</v>
      </c>
      <c r="M116" s="18">
        <f t="shared" si="18"/>
        <v>533.29999999999995</v>
      </c>
      <c r="N116" s="18">
        <f t="shared" si="19"/>
        <v>609.5</v>
      </c>
      <c r="O116" s="18">
        <f t="shared" si="20"/>
        <v>685.7</v>
      </c>
      <c r="P116" s="18">
        <f t="shared" si="21"/>
        <v>761.9</v>
      </c>
    </row>
    <row r="117" spans="1:16" x14ac:dyDescent="0.3">
      <c r="A117" s="22">
        <f>IF(Selbstdeklaration!$F$76=B117,F117/20*Selbstdeklaration!$F$77,0)</f>
        <v>0</v>
      </c>
      <c r="B117" s="5">
        <v>115000</v>
      </c>
      <c r="C117" s="18">
        <f t="shared" si="23"/>
        <v>304.30505952381026</v>
      </c>
      <c r="D117" s="17">
        <f t="shared" si="24"/>
        <v>2.6461309523809588E-3</v>
      </c>
      <c r="F117" s="18">
        <f t="shared" si="22"/>
        <v>149.69494047618974</v>
      </c>
      <c r="G117" s="18"/>
      <c r="H117" s="18">
        <f t="shared" si="13"/>
        <v>149.69999999999999</v>
      </c>
      <c r="I117" s="18">
        <f t="shared" si="14"/>
        <v>224.5</v>
      </c>
      <c r="J117" s="18">
        <f t="shared" si="15"/>
        <v>299.39999999999998</v>
      </c>
      <c r="K117" s="18">
        <f t="shared" si="16"/>
        <v>374.2</v>
      </c>
      <c r="L117" s="18">
        <f t="shared" si="17"/>
        <v>449.1</v>
      </c>
      <c r="M117" s="18">
        <f t="shared" si="18"/>
        <v>523.9</v>
      </c>
      <c r="N117" s="18">
        <f t="shared" si="19"/>
        <v>598.79999999999995</v>
      </c>
      <c r="O117" s="18">
        <f t="shared" si="20"/>
        <v>673.6</v>
      </c>
      <c r="P117" s="18">
        <f t="shared" si="21"/>
        <v>748.5</v>
      </c>
    </row>
    <row r="118" spans="1:16" hidden="1" x14ac:dyDescent="0.3">
      <c r="A118" s="22">
        <f>IF(Selbstdeklaration!$F$76=B118,F118/20*Selbstdeklaration!$F$77,0)</f>
        <v>0</v>
      </c>
      <c r="B118" s="16">
        <v>115500</v>
      </c>
      <c r="C118" s="18">
        <f t="shared" si="23"/>
        <v>307.00656250000077</v>
      </c>
      <c r="D118" s="17">
        <f t="shared" si="24"/>
        <v>2.6580654761904827E-3</v>
      </c>
      <c r="F118" s="18">
        <f t="shared" si="22"/>
        <v>146.99343749999923</v>
      </c>
      <c r="G118" s="18"/>
      <c r="H118" s="18">
        <f t="shared" si="13"/>
        <v>147</v>
      </c>
      <c r="I118" s="18">
        <f t="shared" si="14"/>
        <v>220.5</v>
      </c>
      <c r="J118" s="18">
        <f t="shared" si="15"/>
        <v>294</v>
      </c>
      <c r="K118" s="18">
        <f t="shared" si="16"/>
        <v>367.5</v>
      </c>
      <c r="L118" s="18">
        <f t="shared" si="17"/>
        <v>441</v>
      </c>
      <c r="M118" s="18">
        <f t="shared" si="18"/>
        <v>514.5</v>
      </c>
      <c r="N118" s="18">
        <f t="shared" si="19"/>
        <v>588</v>
      </c>
      <c r="O118" s="18">
        <f t="shared" si="20"/>
        <v>661.5</v>
      </c>
      <c r="P118" s="18">
        <f t="shared" si="21"/>
        <v>735</v>
      </c>
    </row>
    <row r="119" spans="1:16" hidden="1" x14ac:dyDescent="0.3">
      <c r="A119" s="22">
        <f>IF(Selbstdeklaration!$F$76=B119,F119/20*Selbstdeklaration!$F$77,0)</f>
        <v>0</v>
      </c>
      <c r="B119" s="5">
        <v>116000</v>
      </c>
      <c r="C119" s="18">
        <f t="shared" si="23"/>
        <v>309.72000000000077</v>
      </c>
      <c r="D119" s="17">
        <f t="shared" si="24"/>
        <v>2.6700000000000066E-3</v>
      </c>
      <c r="F119" s="18">
        <f t="shared" si="22"/>
        <v>144.27999999999923</v>
      </c>
      <c r="G119" s="18"/>
      <c r="H119" s="18">
        <f t="shared" si="13"/>
        <v>144.30000000000001</v>
      </c>
      <c r="I119" s="18">
        <f t="shared" si="14"/>
        <v>216.4</v>
      </c>
      <c r="J119" s="18">
        <f t="shared" si="15"/>
        <v>288.60000000000002</v>
      </c>
      <c r="K119" s="18">
        <f t="shared" si="16"/>
        <v>360.7</v>
      </c>
      <c r="L119" s="18">
        <f t="shared" si="17"/>
        <v>432.8</v>
      </c>
      <c r="M119" s="18">
        <f t="shared" si="18"/>
        <v>505</v>
      </c>
      <c r="N119" s="18">
        <f t="shared" si="19"/>
        <v>577.1</v>
      </c>
      <c r="O119" s="18">
        <f t="shared" si="20"/>
        <v>649.29999999999995</v>
      </c>
      <c r="P119" s="18">
        <f t="shared" si="21"/>
        <v>721.4</v>
      </c>
    </row>
    <row r="120" spans="1:16" hidden="1" x14ac:dyDescent="0.3">
      <c r="A120" s="22">
        <f>IF(Selbstdeklaration!$F$76=B120,F120/20*Selbstdeklaration!$F$77,0)</f>
        <v>0</v>
      </c>
      <c r="B120" s="5">
        <v>116500</v>
      </c>
      <c r="C120" s="18">
        <f t="shared" si="23"/>
        <v>312.44537202381031</v>
      </c>
      <c r="D120" s="17">
        <f t="shared" si="24"/>
        <v>2.6819345238095304E-3</v>
      </c>
      <c r="F120" s="18">
        <f t="shared" si="22"/>
        <v>141.55462797618969</v>
      </c>
      <c r="G120" s="18"/>
      <c r="H120" s="18">
        <f t="shared" si="13"/>
        <v>141.6</v>
      </c>
      <c r="I120" s="18">
        <f t="shared" si="14"/>
        <v>212.3</v>
      </c>
      <c r="J120" s="18">
        <f t="shared" si="15"/>
        <v>283.10000000000002</v>
      </c>
      <c r="K120" s="18">
        <f t="shared" si="16"/>
        <v>353.9</v>
      </c>
      <c r="L120" s="18">
        <f t="shared" si="17"/>
        <v>424.7</v>
      </c>
      <c r="M120" s="18">
        <f t="shared" si="18"/>
        <v>495.4</v>
      </c>
      <c r="N120" s="18">
        <f t="shared" si="19"/>
        <v>566.20000000000005</v>
      </c>
      <c r="O120" s="18">
        <f t="shared" si="20"/>
        <v>637</v>
      </c>
      <c r="P120" s="18">
        <f t="shared" si="21"/>
        <v>707.8</v>
      </c>
    </row>
    <row r="121" spans="1:16" hidden="1" x14ac:dyDescent="0.3">
      <c r="A121" s="22">
        <f>IF(Selbstdeklaration!$F$76=B121,F121/20*Selbstdeklaration!$F$77,0)</f>
        <v>0</v>
      </c>
      <c r="B121" s="5">
        <v>117000</v>
      </c>
      <c r="C121" s="18">
        <f t="shared" si="23"/>
        <v>315.18267857142934</v>
      </c>
      <c r="D121" s="17">
        <f t="shared" si="24"/>
        <v>2.6938690476190543E-3</v>
      </c>
      <c r="F121" s="18">
        <f t="shared" si="22"/>
        <v>138.81732142857066</v>
      </c>
      <c r="G121" s="18"/>
      <c r="H121" s="18">
        <f t="shared" si="13"/>
        <v>138.80000000000001</v>
      </c>
      <c r="I121" s="18">
        <f t="shared" si="14"/>
        <v>208.2</v>
      </c>
      <c r="J121" s="18">
        <f t="shared" si="15"/>
        <v>277.60000000000002</v>
      </c>
      <c r="K121" s="18">
        <f t="shared" si="16"/>
        <v>347</v>
      </c>
      <c r="L121" s="18">
        <f t="shared" si="17"/>
        <v>416.5</v>
      </c>
      <c r="M121" s="18">
        <f t="shared" si="18"/>
        <v>485.9</v>
      </c>
      <c r="N121" s="18">
        <f t="shared" si="19"/>
        <v>555.29999999999995</v>
      </c>
      <c r="O121" s="18">
        <f t="shared" si="20"/>
        <v>624.70000000000005</v>
      </c>
      <c r="P121" s="18">
        <f t="shared" si="21"/>
        <v>694.1</v>
      </c>
    </row>
    <row r="122" spans="1:16" hidden="1" x14ac:dyDescent="0.3">
      <c r="A122" s="22">
        <f>IF(Selbstdeklaration!$F$76=B122,F122/20*Selbstdeklaration!$F$77,0)</f>
        <v>0</v>
      </c>
      <c r="B122" s="5">
        <v>117500</v>
      </c>
      <c r="C122" s="18">
        <f t="shared" si="23"/>
        <v>317.93191964285796</v>
      </c>
      <c r="D122" s="17">
        <f t="shared" si="24"/>
        <v>2.7058035714285782E-3</v>
      </c>
      <c r="F122" s="18">
        <f t="shared" si="22"/>
        <v>136.06808035714204</v>
      </c>
      <c r="G122" s="18"/>
      <c r="H122" s="18">
        <f t="shared" si="13"/>
        <v>136.1</v>
      </c>
      <c r="I122" s="18">
        <f t="shared" si="14"/>
        <v>204.1</v>
      </c>
      <c r="J122" s="18">
        <f t="shared" si="15"/>
        <v>272.10000000000002</v>
      </c>
      <c r="K122" s="18">
        <f t="shared" si="16"/>
        <v>340.2</v>
      </c>
      <c r="L122" s="18">
        <f t="shared" si="17"/>
        <v>408.2</v>
      </c>
      <c r="M122" s="18">
        <f t="shared" si="18"/>
        <v>476.2</v>
      </c>
      <c r="N122" s="18">
        <f t="shared" si="19"/>
        <v>544.29999999999995</v>
      </c>
      <c r="O122" s="18">
        <f t="shared" si="20"/>
        <v>612.29999999999995</v>
      </c>
      <c r="P122" s="18">
        <f t="shared" si="21"/>
        <v>680.3</v>
      </c>
    </row>
    <row r="123" spans="1:16" hidden="1" x14ac:dyDescent="0.3">
      <c r="A123" s="22">
        <f>IF(Selbstdeklaration!$F$76=B123,F123/20*Selbstdeklaration!$F$77,0)</f>
        <v>0</v>
      </c>
      <c r="B123" s="5">
        <v>118000</v>
      </c>
      <c r="C123" s="18">
        <f t="shared" si="23"/>
        <v>320.69309523809602</v>
      </c>
      <c r="D123" s="17">
        <f t="shared" si="24"/>
        <v>2.7177380952381021E-3</v>
      </c>
      <c r="F123" s="18">
        <f t="shared" si="22"/>
        <v>133.30690476190398</v>
      </c>
      <c r="G123" s="18"/>
      <c r="H123" s="18">
        <f t="shared" si="13"/>
        <v>133.30000000000001</v>
      </c>
      <c r="I123" s="18">
        <f t="shared" si="14"/>
        <v>200</v>
      </c>
      <c r="J123" s="18">
        <f t="shared" si="15"/>
        <v>266.60000000000002</v>
      </c>
      <c r="K123" s="18">
        <f t="shared" si="16"/>
        <v>333.3</v>
      </c>
      <c r="L123" s="18">
        <f t="shared" si="17"/>
        <v>399.9</v>
      </c>
      <c r="M123" s="18">
        <f t="shared" si="18"/>
        <v>466.6</v>
      </c>
      <c r="N123" s="18">
        <f t="shared" si="19"/>
        <v>533.20000000000005</v>
      </c>
      <c r="O123" s="18">
        <f t="shared" si="20"/>
        <v>599.9</v>
      </c>
      <c r="P123" s="18">
        <f t="shared" si="21"/>
        <v>666.5</v>
      </c>
    </row>
    <row r="124" spans="1:16" hidden="1" x14ac:dyDescent="0.3">
      <c r="A124" s="22">
        <f>IF(Selbstdeklaration!$F$76=B124,F124/20*Selbstdeklaration!$F$77,0)</f>
        <v>0</v>
      </c>
      <c r="B124" s="5">
        <v>118500</v>
      </c>
      <c r="C124" s="18">
        <f t="shared" si="23"/>
        <v>323.46620535714368</v>
      </c>
      <c r="D124" s="17">
        <f t="shared" si="24"/>
        <v>2.7296726190476259E-3</v>
      </c>
      <c r="F124" s="18">
        <f t="shared" si="22"/>
        <v>130.53379464285632</v>
      </c>
      <c r="G124" s="18"/>
      <c r="H124" s="18">
        <f t="shared" si="13"/>
        <v>130.5</v>
      </c>
      <c r="I124" s="18">
        <f t="shared" si="14"/>
        <v>195.8</v>
      </c>
      <c r="J124" s="18">
        <f t="shared" si="15"/>
        <v>261.10000000000002</v>
      </c>
      <c r="K124" s="18">
        <f t="shared" si="16"/>
        <v>326.3</v>
      </c>
      <c r="L124" s="18">
        <f t="shared" si="17"/>
        <v>391.6</v>
      </c>
      <c r="M124" s="18">
        <f t="shared" si="18"/>
        <v>456.9</v>
      </c>
      <c r="N124" s="18">
        <f t="shared" si="19"/>
        <v>522.1</v>
      </c>
      <c r="O124" s="18">
        <f t="shared" si="20"/>
        <v>587.4</v>
      </c>
      <c r="P124" s="18">
        <f t="shared" si="21"/>
        <v>652.70000000000005</v>
      </c>
    </row>
    <row r="125" spans="1:16" hidden="1" x14ac:dyDescent="0.3">
      <c r="A125" s="22">
        <f>IF(Selbstdeklaration!$F$76=B125,F125/20*Selbstdeklaration!$F$77,0)</f>
        <v>0</v>
      </c>
      <c r="B125" s="5">
        <v>119000</v>
      </c>
      <c r="C125" s="18">
        <f t="shared" si="23"/>
        <v>326.25125000000082</v>
      </c>
      <c r="D125" s="17">
        <f t="shared" si="24"/>
        <v>2.7416071428571498E-3</v>
      </c>
      <c r="F125" s="18">
        <f t="shared" si="22"/>
        <v>127.74874999999918</v>
      </c>
      <c r="G125" s="18"/>
      <c r="H125" s="18">
        <f t="shared" si="13"/>
        <v>127.7</v>
      </c>
      <c r="I125" s="18">
        <f t="shared" si="14"/>
        <v>191.6</v>
      </c>
      <c r="J125" s="18">
        <f t="shared" si="15"/>
        <v>255.5</v>
      </c>
      <c r="K125" s="18">
        <f t="shared" si="16"/>
        <v>319.39999999999998</v>
      </c>
      <c r="L125" s="18">
        <f t="shared" si="17"/>
        <v>383.2</v>
      </c>
      <c r="M125" s="18">
        <f t="shared" si="18"/>
        <v>447.1</v>
      </c>
      <c r="N125" s="18">
        <f t="shared" si="19"/>
        <v>511</v>
      </c>
      <c r="O125" s="18">
        <f t="shared" si="20"/>
        <v>574.9</v>
      </c>
      <c r="P125" s="18">
        <f t="shared" si="21"/>
        <v>638.70000000000005</v>
      </c>
    </row>
    <row r="126" spans="1:16" hidden="1" x14ac:dyDescent="0.3">
      <c r="A126" s="22">
        <f>IF(Selbstdeklaration!$F$76=B126,F126/20*Selbstdeklaration!$F$77,0)</f>
        <v>0</v>
      </c>
      <c r="B126" s="16">
        <v>119500</v>
      </c>
      <c r="C126" s="18">
        <f t="shared" si="23"/>
        <v>329.04822916666751</v>
      </c>
      <c r="D126" s="17">
        <f t="shared" si="24"/>
        <v>2.7535416666666737E-3</v>
      </c>
      <c r="F126" s="18">
        <f t="shared" si="22"/>
        <v>124.95177083333249</v>
      </c>
      <c r="G126" s="18"/>
      <c r="H126" s="18">
        <f t="shared" si="13"/>
        <v>125</v>
      </c>
      <c r="I126" s="18">
        <f t="shared" si="14"/>
        <v>187.4</v>
      </c>
      <c r="J126" s="18">
        <f t="shared" si="15"/>
        <v>249.9</v>
      </c>
      <c r="K126" s="18">
        <f t="shared" si="16"/>
        <v>312.39999999999998</v>
      </c>
      <c r="L126" s="18">
        <f t="shared" si="17"/>
        <v>374.9</v>
      </c>
      <c r="M126" s="18">
        <f t="shared" si="18"/>
        <v>437.3</v>
      </c>
      <c r="N126" s="18">
        <f t="shared" si="19"/>
        <v>499.8</v>
      </c>
      <c r="O126" s="18">
        <f t="shared" si="20"/>
        <v>562.29999999999995</v>
      </c>
      <c r="P126" s="18">
        <f t="shared" si="21"/>
        <v>624.79999999999995</v>
      </c>
    </row>
    <row r="127" spans="1:16" x14ac:dyDescent="0.3">
      <c r="A127" s="22">
        <f>IF(Selbstdeklaration!$F$76=B127,F127/20*Selbstdeklaration!$F$77,0)</f>
        <v>0</v>
      </c>
      <c r="B127" s="5">
        <v>120000</v>
      </c>
      <c r="C127" s="18">
        <f t="shared" si="23"/>
        <v>331.85714285714369</v>
      </c>
      <c r="D127" s="17">
        <f t="shared" si="24"/>
        <v>2.7654761904761975E-3</v>
      </c>
      <c r="F127" s="18">
        <f t="shared" si="22"/>
        <v>122.14285714285631</v>
      </c>
      <c r="G127" s="18"/>
      <c r="H127" s="18">
        <f t="shared" si="13"/>
        <v>122.1</v>
      </c>
      <c r="I127" s="18">
        <f t="shared" si="14"/>
        <v>183.2</v>
      </c>
      <c r="J127" s="18">
        <f t="shared" si="15"/>
        <v>244.3</v>
      </c>
      <c r="K127" s="18">
        <f t="shared" si="16"/>
        <v>305.39999999999998</v>
      </c>
      <c r="L127" s="18">
        <f t="shared" si="17"/>
        <v>366.4</v>
      </c>
      <c r="M127" s="18">
        <f t="shared" si="18"/>
        <v>427.5</v>
      </c>
      <c r="N127" s="18">
        <f t="shared" si="19"/>
        <v>488.6</v>
      </c>
      <c r="O127" s="18">
        <f t="shared" si="20"/>
        <v>549.6</v>
      </c>
      <c r="P127" s="18">
        <f t="shared" si="21"/>
        <v>610.70000000000005</v>
      </c>
    </row>
    <row r="128" spans="1:16" hidden="1" x14ac:dyDescent="0.3">
      <c r="A128" s="22">
        <f>IF(Selbstdeklaration!$F$76=B128,F128/20*Selbstdeklaration!$F$77,0)</f>
        <v>0</v>
      </c>
      <c r="B128" s="5">
        <v>120500</v>
      </c>
      <c r="C128" s="18">
        <f t="shared" si="23"/>
        <v>334.6779910714294</v>
      </c>
      <c r="D128" s="17">
        <f t="shared" si="24"/>
        <v>2.7774107142857214E-3</v>
      </c>
      <c r="F128" s="18">
        <f t="shared" si="22"/>
        <v>119.3220089285706</v>
      </c>
      <c r="G128" s="18"/>
      <c r="H128" s="18">
        <f t="shared" si="13"/>
        <v>119.3</v>
      </c>
      <c r="I128" s="18">
        <f t="shared" si="14"/>
        <v>179</v>
      </c>
      <c r="J128" s="18">
        <f t="shared" si="15"/>
        <v>238.6</v>
      </c>
      <c r="K128" s="18">
        <f t="shared" si="16"/>
        <v>298.3</v>
      </c>
      <c r="L128" s="18">
        <f t="shared" si="17"/>
        <v>358</v>
      </c>
      <c r="M128" s="18">
        <f t="shared" si="18"/>
        <v>417.6</v>
      </c>
      <c r="N128" s="18">
        <f t="shared" si="19"/>
        <v>477.3</v>
      </c>
      <c r="O128" s="18">
        <f t="shared" si="20"/>
        <v>536.9</v>
      </c>
      <c r="P128" s="18">
        <f t="shared" si="21"/>
        <v>596.6</v>
      </c>
    </row>
    <row r="129" spans="1:16" hidden="1" x14ac:dyDescent="0.3">
      <c r="A129" s="22">
        <f>IF(Selbstdeklaration!$F$76=B129,F129/20*Selbstdeklaration!$F$77,0)</f>
        <v>0</v>
      </c>
      <c r="B129" s="5">
        <v>121000</v>
      </c>
      <c r="C129" s="18">
        <f t="shared" si="23"/>
        <v>337.51077380952466</v>
      </c>
      <c r="D129" s="17">
        <f t="shared" si="24"/>
        <v>2.7893452380952453E-3</v>
      </c>
      <c r="F129" s="18">
        <f t="shared" si="22"/>
        <v>116.48922619047534</v>
      </c>
      <c r="G129" s="18"/>
      <c r="H129" s="18">
        <f t="shared" si="13"/>
        <v>116.5</v>
      </c>
      <c r="I129" s="18">
        <f t="shared" si="14"/>
        <v>174.7</v>
      </c>
      <c r="J129" s="18">
        <f t="shared" si="15"/>
        <v>233</v>
      </c>
      <c r="K129" s="18">
        <f t="shared" si="16"/>
        <v>291.2</v>
      </c>
      <c r="L129" s="18">
        <f t="shared" si="17"/>
        <v>349.5</v>
      </c>
      <c r="M129" s="18">
        <f t="shared" si="18"/>
        <v>407.7</v>
      </c>
      <c r="N129" s="18">
        <f t="shared" si="19"/>
        <v>466</v>
      </c>
      <c r="O129" s="18">
        <f t="shared" si="20"/>
        <v>524.20000000000005</v>
      </c>
      <c r="P129" s="18">
        <f t="shared" si="21"/>
        <v>582.4</v>
      </c>
    </row>
    <row r="130" spans="1:16" hidden="1" x14ac:dyDescent="0.3">
      <c r="A130" s="22">
        <f>IF(Selbstdeklaration!$F$76=B130,F130/20*Selbstdeklaration!$F$77,0)</f>
        <v>0</v>
      </c>
      <c r="B130" s="16">
        <v>121500</v>
      </c>
      <c r="C130" s="18">
        <f t="shared" si="23"/>
        <v>340.35549107142947</v>
      </c>
      <c r="D130" s="17">
        <f t="shared" si="24"/>
        <v>2.8012797619047691E-3</v>
      </c>
      <c r="F130" s="18">
        <f t="shared" si="22"/>
        <v>113.64450892857053</v>
      </c>
      <c r="G130" s="18"/>
      <c r="H130" s="18">
        <f t="shared" si="13"/>
        <v>113.6</v>
      </c>
      <c r="I130" s="18">
        <f t="shared" si="14"/>
        <v>170.5</v>
      </c>
      <c r="J130" s="18">
        <f t="shared" si="15"/>
        <v>227.3</v>
      </c>
      <c r="K130" s="18">
        <f t="shared" si="16"/>
        <v>284.10000000000002</v>
      </c>
      <c r="L130" s="18">
        <f t="shared" si="17"/>
        <v>340.9</v>
      </c>
      <c r="M130" s="18">
        <f t="shared" si="18"/>
        <v>397.8</v>
      </c>
      <c r="N130" s="18">
        <f t="shared" si="19"/>
        <v>454.6</v>
      </c>
      <c r="O130" s="18">
        <f t="shared" si="20"/>
        <v>511.4</v>
      </c>
      <c r="P130" s="18">
        <f t="shared" si="21"/>
        <v>568.20000000000005</v>
      </c>
    </row>
    <row r="131" spans="1:16" hidden="1" x14ac:dyDescent="0.3">
      <c r="A131" s="22">
        <f>IF(Selbstdeklaration!$F$76=B131,F131/20*Selbstdeklaration!$F$77,0)</f>
        <v>0</v>
      </c>
      <c r="B131" s="5">
        <v>122000</v>
      </c>
      <c r="C131" s="18">
        <f t="shared" si="23"/>
        <v>343.21214285714376</v>
      </c>
      <c r="D131" s="17">
        <f t="shared" si="24"/>
        <v>2.813214285714293E-3</v>
      </c>
      <c r="F131" s="18">
        <f t="shared" si="22"/>
        <v>110.78785714285624</v>
      </c>
      <c r="G131" s="18"/>
      <c r="H131" s="18">
        <f t="shared" si="13"/>
        <v>110.8</v>
      </c>
      <c r="I131" s="18">
        <f t="shared" si="14"/>
        <v>166.2</v>
      </c>
      <c r="J131" s="18">
        <f t="shared" si="15"/>
        <v>221.6</v>
      </c>
      <c r="K131" s="18">
        <f t="shared" si="16"/>
        <v>277</v>
      </c>
      <c r="L131" s="18">
        <f t="shared" si="17"/>
        <v>332.4</v>
      </c>
      <c r="M131" s="18">
        <f t="shared" si="18"/>
        <v>387.8</v>
      </c>
      <c r="N131" s="18">
        <f t="shared" si="19"/>
        <v>443.2</v>
      </c>
      <c r="O131" s="18">
        <f t="shared" si="20"/>
        <v>498.5</v>
      </c>
      <c r="P131" s="18">
        <f t="shared" si="21"/>
        <v>553.9</v>
      </c>
    </row>
    <row r="132" spans="1:16" hidden="1" x14ac:dyDescent="0.3">
      <c r="A132" s="22">
        <f>IF(Selbstdeklaration!$F$76=B132,F132/20*Selbstdeklaration!$F$77,0)</f>
        <v>0</v>
      </c>
      <c r="B132" s="5">
        <v>122500</v>
      </c>
      <c r="C132" s="18">
        <f t="shared" si="23"/>
        <v>346.0807291666676</v>
      </c>
      <c r="D132" s="17">
        <f t="shared" si="24"/>
        <v>2.8251488095238169E-3</v>
      </c>
      <c r="F132" s="18">
        <f t="shared" si="22"/>
        <v>107.9192708333324</v>
      </c>
      <c r="G132" s="18"/>
      <c r="H132" s="18">
        <f t="shared" si="13"/>
        <v>107.9</v>
      </c>
      <c r="I132" s="18">
        <f t="shared" si="14"/>
        <v>161.9</v>
      </c>
      <c r="J132" s="18">
        <f t="shared" si="15"/>
        <v>215.8</v>
      </c>
      <c r="K132" s="18">
        <f t="shared" si="16"/>
        <v>269.8</v>
      </c>
      <c r="L132" s="18">
        <f t="shared" si="17"/>
        <v>323.8</v>
      </c>
      <c r="M132" s="18">
        <f t="shared" si="18"/>
        <v>377.7</v>
      </c>
      <c r="N132" s="18">
        <f t="shared" si="19"/>
        <v>431.7</v>
      </c>
      <c r="O132" s="18">
        <f t="shared" si="20"/>
        <v>485.6</v>
      </c>
      <c r="P132" s="18">
        <f t="shared" si="21"/>
        <v>539.6</v>
      </c>
    </row>
    <row r="133" spans="1:16" hidden="1" x14ac:dyDescent="0.3">
      <c r="A133" s="22">
        <f>IF(Selbstdeklaration!$F$76=B133,F133/20*Selbstdeklaration!$F$77,0)</f>
        <v>0</v>
      </c>
      <c r="B133" s="5">
        <v>123000</v>
      </c>
      <c r="C133" s="18">
        <f t="shared" si="23"/>
        <v>348.96125000000092</v>
      </c>
      <c r="D133" s="17">
        <f t="shared" si="24"/>
        <v>2.8370833333333408E-3</v>
      </c>
      <c r="F133" s="18">
        <f t="shared" si="22"/>
        <v>105.03874999999908</v>
      </c>
      <c r="G133" s="18"/>
      <c r="H133" s="18">
        <f t="shared" si="13"/>
        <v>105</v>
      </c>
      <c r="I133" s="18">
        <f t="shared" si="14"/>
        <v>157.6</v>
      </c>
      <c r="J133" s="18">
        <f t="shared" si="15"/>
        <v>210.1</v>
      </c>
      <c r="K133" s="18">
        <f t="shared" si="16"/>
        <v>262.60000000000002</v>
      </c>
      <c r="L133" s="18">
        <f t="shared" si="17"/>
        <v>315.10000000000002</v>
      </c>
      <c r="M133" s="18">
        <f t="shared" si="18"/>
        <v>367.6</v>
      </c>
      <c r="N133" s="18">
        <f t="shared" si="19"/>
        <v>420.2</v>
      </c>
      <c r="O133" s="18">
        <f t="shared" si="20"/>
        <v>472.7</v>
      </c>
      <c r="P133" s="18">
        <f t="shared" si="21"/>
        <v>525.20000000000005</v>
      </c>
    </row>
    <row r="134" spans="1:16" hidden="1" x14ac:dyDescent="0.3">
      <c r="A134" s="22">
        <f>IF(Selbstdeklaration!$F$76=B134,F134/20*Selbstdeklaration!$F$77,0)</f>
        <v>0</v>
      </c>
      <c r="B134" s="5">
        <v>123500</v>
      </c>
      <c r="C134" s="18">
        <f t="shared" si="23"/>
        <v>351.85370535714378</v>
      </c>
      <c r="D134" s="17">
        <f t="shared" si="24"/>
        <v>2.8490178571428646E-3</v>
      </c>
      <c r="F134" s="18">
        <f t="shared" si="22"/>
        <v>102.14629464285622</v>
      </c>
      <c r="G134" s="18"/>
      <c r="H134" s="18">
        <f t="shared" si="13"/>
        <v>102.1</v>
      </c>
      <c r="I134" s="18">
        <f t="shared" si="14"/>
        <v>153.19999999999999</v>
      </c>
      <c r="J134" s="18">
        <f t="shared" si="15"/>
        <v>204.3</v>
      </c>
      <c r="K134" s="18">
        <f t="shared" si="16"/>
        <v>255.4</v>
      </c>
      <c r="L134" s="18">
        <f t="shared" si="17"/>
        <v>306.39999999999998</v>
      </c>
      <c r="M134" s="18">
        <f t="shared" si="18"/>
        <v>357.5</v>
      </c>
      <c r="N134" s="18">
        <f t="shared" si="19"/>
        <v>408.6</v>
      </c>
      <c r="O134" s="18">
        <f t="shared" si="20"/>
        <v>459.7</v>
      </c>
      <c r="P134" s="18">
        <f t="shared" si="21"/>
        <v>510.7</v>
      </c>
    </row>
    <row r="135" spans="1:16" hidden="1" x14ac:dyDescent="0.3">
      <c r="A135" s="22">
        <f>IF(Selbstdeklaration!$F$76=B135,F135/20*Selbstdeklaration!$F$77,0)</f>
        <v>0</v>
      </c>
      <c r="B135" s="5">
        <v>124000</v>
      </c>
      <c r="C135" s="18">
        <f t="shared" si="23"/>
        <v>354.75809523809619</v>
      </c>
      <c r="D135" s="17">
        <f t="shared" si="24"/>
        <v>2.8609523809523885E-3</v>
      </c>
      <c r="F135" s="18">
        <f t="shared" si="22"/>
        <v>99.241904761903811</v>
      </c>
      <c r="G135" s="18"/>
      <c r="H135" s="18">
        <f t="shared" ref="H135:H167" si="25">ROUND($F$4-C135,1)</f>
        <v>99.2</v>
      </c>
      <c r="I135" s="18">
        <f t="shared" ref="I135:I167" si="26">ROUND($F$4*1.5-C135*1.5,1)</f>
        <v>148.9</v>
      </c>
      <c r="J135" s="18">
        <f t="shared" ref="J135:J167" si="27">ROUND($F$4*2-C135*2,1)</f>
        <v>198.5</v>
      </c>
      <c r="K135" s="18">
        <f t="shared" ref="K135:K167" si="28">ROUND($F$4*2.5-C135*2.5,1)</f>
        <v>248.1</v>
      </c>
      <c r="L135" s="18">
        <f t="shared" ref="L135:L167" si="29">ROUND($F$4*3-C135*3,1)</f>
        <v>297.7</v>
      </c>
      <c r="M135" s="18">
        <f t="shared" ref="M135:M167" si="30">ROUND($F$4*3.5-C135*3.5,1)</f>
        <v>347.3</v>
      </c>
      <c r="N135" s="18">
        <f t="shared" ref="N135:N167" si="31">ROUND($F$4*4-C135*4,1)</f>
        <v>397</v>
      </c>
      <c r="O135" s="18">
        <f t="shared" ref="O135:O167" si="32">ROUND($F$4*4.5-C135*4.5,1)</f>
        <v>446.6</v>
      </c>
      <c r="P135" s="18">
        <f t="shared" ref="P135:P167" si="33">ROUND($F$4*5-C135*5,1)</f>
        <v>496.2</v>
      </c>
    </row>
    <row r="136" spans="1:16" hidden="1" x14ac:dyDescent="0.3">
      <c r="A136" s="22">
        <f>IF(Selbstdeklaration!$F$76=B136,F136/20*Selbstdeklaration!$F$77,0)</f>
        <v>0</v>
      </c>
      <c r="B136" s="5">
        <v>124500</v>
      </c>
      <c r="C136" s="18">
        <f t="shared" si="23"/>
        <v>357.67441964285808</v>
      </c>
      <c r="D136" s="17">
        <f t="shared" si="24"/>
        <v>2.8728869047619124E-3</v>
      </c>
      <c r="F136" s="18">
        <f t="shared" ref="F136:F167" si="34">+$C$167-C136</f>
        <v>96.325580357141916</v>
      </c>
      <c r="G136" s="18"/>
      <c r="H136" s="18">
        <f t="shared" si="25"/>
        <v>96.3</v>
      </c>
      <c r="I136" s="18">
        <f t="shared" si="26"/>
        <v>144.5</v>
      </c>
      <c r="J136" s="18">
        <f t="shared" si="27"/>
        <v>192.7</v>
      </c>
      <c r="K136" s="18">
        <f t="shared" si="28"/>
        <v>240.8</v>
      </c>
      <c r="L136" s="18">
        <f t="shared" si="29"/>
        <v>289</v>
      </c>
      <c r="M136" s="18">
        <f t="shared" si="30"/>
        <v>337.1</v>
      </c>
      <c r="N136" s="18">
        <f t="shared" si="31"/>
        <v>385.3</v>
      </c>
      <c r="O136" s="18">
        <f t="shared" si="32"/>
        <v>433.5</v>
      </c>
      <c r="P136" s="18">
        <f t="shared" si="33"/>
        <v>481.6</v>
      </c>
    </row>
    <row r="137" spans="1:16" x14ac:dyDescent="0.3">
      <c r="A137" s="22">
        <f>IF(Selbstdeklaration!$F$76=B137,F137/20*Selbstdeklaration!$F$77,0)</f>
        <v>0</v>
      </c>
      <c r="B137" s="5">
        <v>125000</v>
      </c>
      <c r="C137" s="18">
        <f t="shared" ref="C137:C167" si="35">+B137*D137</f>
        <v>360.60267857142952</v>
      </c>
      <c r="D137" s="17">
        <f t="shared" si="24"/>
        <v>2.8848214285714362E-3</v>
      </c>
      <c r="F137" s="18">
        <f t="shared" si="34"/>
        <v>93.397321428570478</v>
      </c>
      <c r="G137" s="18"/>
      <c r="H137" s="18">
        <f t="shared" si="25"/>
        <v>93.4</v>
      </c>
      <c r="I137" s="18">
        <f t="shared" si="26"/>
        <v>140.1</v>
      </c>
      <c r="J137" s="18">
        <f t="shared" si="27"/>
        <v>186.8</v>
      </c>
      <c r="K137" s="18">
        <f t="shared" si="28"/>
        <v>233.5</v>
      </c>
      <c r="L137" s="18">
        <f t="shared" si="29"/>
        <v>280.2</v>
      </c>
      <c r="M137" s="18">
        <f t="shared" si="30"/>
        <v>326.89999999999998</v>
      </c>
      <c r="N137" s="18">
        <f t="shared" si="31"/>
        <v>373.6</v>
      </c>
      <c r="O137" s="18">
        <f t="shared" si="32"/>
        <v>420.3</v>
      </c>
      <c r="P137" s="18">
        <f t="shared" si="33"/>
        <v>467</v>
      </c>
    </row>
    <row r="138" spans="1:16" hidden="1" x14ac:dyDescent="0.3">
      <c r="A138" s="22">
        <f>IF(Selbstdeklaration!$F$76=B138,F138/20*Selbstdeklaration!$F$77,0)</f>
        <v>0</v>
      </c>
      <c r="B138" s="16">
        <v>125500</v>
      </c>
      <c r="C138" s="18">
        <f t="shared" si="35"/>
        <v>363.5428720238105</v>
      </c>
      <c r="D138" s="17">
        <f t="shared" si="24"/>
        <v>2.8967559523809601E-3</v>
      </c>
      <c r="F138" s="18">
        <f t="shared" si="34"/>
        <v>90.457127976189497</v>
      </c>
      <c r="G138" s="18"/>
      <c r="H138" s="18">
        <f t="shared" si="25"/>
        <v>90.5</v>
      </c>
      <c r="I138" s="18">
        <f t="shared" si="26"/>
        <v>135.69999999999999</v>
      </c>
      <c r="J138" s="18">
        <f t="shared" si="27"/>
        <v>180.9</v>
      </c>
      <c r="K138" s="18">
        <f t="shared" si="28"/>
        <v>226.1</v>
      </c>
      <c r="L138" s="18">
        <f t="shared" si="29"/>
        <v>271.39999999999998</v>
      </c>
      <c r="M138" s="18">
        <f t="shared" si="30"/>
        <v>316.60000000000002</v>
      </c>
      <c r="N138" s="18">
        <f t="shared" si="31"/>
        <v>361.8</v>
      </c>
      <c r="O138" s="18">
        <f t="shared" si="32"/>
        <v>407.1</v>
      </c>
      <c r="P138" s="18">
        <f t="shared" si="33"/>
        <v>452.3</v>
      </c>
    </row>
    <row r="139" spans="1:16" hidden="1" x14ac:dyDescent="0.3">
      <c r="A139" s="22">
        <f>IF(Selbstdeklaration!$F$76=B139,F139/20*Selbstdeklaration!$F$77,0)</f>
        <v>0</v>
      </c>
      <c r="B139" s="5">
        <v>126000</v>
      </c>
      <c r="C139" s="18">
        <f t="shared" si="35"/>
        <v>366.49500000000097</v>
      </c>
      <c r="D139" s="17">
        <f t="shared" si="24"/>
        <v>2.908690476190484E-3</v>
      </c>
      <c r="F139" s="18">
        <f t="shared" si="34"/>
        <v>87.504999999999029</v>
      </c>
      <c r="G139" s="18"/>
      <c r="H139" s="18">
        <f t="shared" si="25"/>
        <v>87.5</v>
      </c>
      <c r="I139" s="18">
        <f t="shared" si="26"/>
        <v>131.30000000000001</v>
      </c>
      <c r="J139" s="18">
        <f t="shared" si="27"/>
        <v>175</v>
      </c>
      <c r="K139" s="18">
        <f t="shared" si="28"/>
        <v>218.8</v>
      </c>
      <c r="L139" s="18">
        <f t="shared" si="29"/>
        <v>262.5</v>
      </c>
      <c r="M139" s="18">
        <f t="shared" si="30"/>
        <v>306.3</v>
      </c>
      <c r="N139" s="18">
        <f t="shared" si="31"/>
        <v>350</v>
      </c>
      <c r="O139" s="18">
        <f t="shared" si="32"/>
        <v>393.8</v>
      </c>
      <c r="P139" s="18">
        <f t="shared" si="33"/>
        <v>437.5</v>
      </c>
    </row>
    <row r="140" spans="1:16" hidden="1" x14ac:dyDescent="0.3">
      <c r="A140" s="22">
        <f>IF(Selbstdeklaration!$F$76=B140,F140/20*Selbstdeklaration!$F$77,0)</f>
        <v>0</v>
      </c>
      <c r="B140" s="5">
        <v>126500</v>
      </c>
      <c r="C140" s="18">
        <f t="shared" si="35"/>
        <v>369.45906250000098</v>
      </c>
      <c r="D140" s="17">
        <f t="shared" ref="D140:D166" si="36">+D139+($D$167-$D$7)/80000*500</f>
        <v>2.9206250000000079E-3</v>
      </c>
      <c r="F140" s="18">
        <f t="shared" si="34"/>
        <v>84.540937499999018</v>
      </c>
      <c r="G140" s="18"/>
      <c r="H140" s="18">
        <f t="shared" si="25"/>
        <v>84.5</v>
      </c>
      <c r="I140" s="18">
        <f t="shared" si="26"/>
        <v>126.8</v>
      </c>
      <c r="J140" s="18">
        <f t="shared" si="27"/>
        <v>169.1</v>
      </c>
      <c r="K140" s="18">
        <f t="shared" si="28"/>
        <v>211.4</v>
      </c>
      <c r="L140" s="18">
        <f t="shared" si="29"/>
        <v>253.6</v>
      </c>
      <c r="M140" s="18">
        <f t="shared" si="30"/>
        <v>295.89999999999998</v>
      </c>
      <c r="N140" s="18">
        <f t="shared" si="31"/>
        <v>338.2</v>
      </c>
      <c r="O140" s="18">
        <f t="shared" si="32"/>
        <v>380.4</v>
      </c>
      <c r="P140" s="18">
        <f t="shared" si="33"/>
        <v>422.7</v>
      </c>
    </row>
    <row r="141" spans="1:16" hidden="1" x14ac:dyDescent="0.3">
      <c r="A141" s="22">
        <f>IF(Selbstdeklaration!$F$76=B141,F141/20*Selbstdeklaration!$F$77,0)</f>
        <v>0</v>
      </c>
      <c r="B141" s="5">
        <v>127000</v>
      </c>
      <c r="C141" s="18">
        <f t="shared" si="35"/>
        <v>372.43505952381054</v>
      </c>
      <c r="D141" s="17">
        <f t="shared" si="36"/>
        <v>2.9325595238095317E-3</v>
      </c>
      <c r="F141" s="18">
        <f t="shared" si="34"/>
        <v>81.564940476189463</v>
      </c>
      <c r="G141" s="18"/>
      <c r="H141" s="18">
        <f t="shared" si="25"/>
        <v>81.599999999999994</v>
      </c>
      <c r="I141" s="18">
        <f t="shared" si="26"/>
        <v>122.3</v>
      </c>
      <c r="J141" s="18">
        <f t="shared" si="27"/>
        <v>163.1</v>
      </c>
      <c r="K141" s="18">
        <f t="shared" si="28"/>
        <v>203.9</v>
      </c>
      <c r="L141" s="18">
        <f t="shared" si="29"/>
        <v>244.7</v>
      </c>
      <c r="M141" s="18">
        <f t="shared" si="30"/>
        <v>285.5</v>
      </c>
      <c r="N141" s="18">
        <f t="shared" si="31"/>
        <v>326.3</v>
      </c>
      <c r="O141" s="18">
        <f t="shared" si="32"/>
        <v>367</v>
      </c>
      <c r="P141" s="18">
        <f t="shared" si="33"/>
        <v>407.8</v>
      </c>
    </row>
    <row r="142" spans="1:16" hidden="1" x14ac:dyDescent="0.3">
      <c r="A142" s="22">
        <f>IF(Selbstdeklaration!$F$76=B142,F142/20*Selbstdeklaration!$F$77,0)</f>
        <v>0</v>
      </c>
      <c r="B142" s="16">
        <v>127500</v>
      </c>
      <c r="C142" s="18">
        <f t="shared" si="35"/>
        <v>375.42299107142958</v>
      </c>
      <c r="D142" s="17">
        <f t="shared" si="36"/>
        <v>2.9444940476190556E-3</v>
      </c>
      <c r="F142" s="18">
        <f t="shared" si="34"/>
        <v>78.577008928570422</v>
      </c>
      <c r="G142" s="18"/>
      <c r="H142" s="18">
        <f t="shared" si="25"/>
        <v>78.599999999999994</v>
      </c>
      <c r="I142" s="18">
        <f t="shared" si="26"/>
        <v>117.9</v>
      </c>
      <c r="J142" s="18">
        <f t="shared" si="27"/>
        <v>157.19999999999999</v>
      </c>
      <c r="K142" s="18">
        <f t="shared" si="28"/>
        <v>196.4</v>
      </c>
      <c r="L142" s="18">
        <f t="shared" si="29"/>
        <v>235.7</v>
      </c>
      <c r="M142" s="18">
        <f t="shared" si="30"/>
        <v>275</v>
      </c>
      <c r="N142" s="18">
        <f t="shared" si="31"/>
        <v>314.3</v>
      </c>
      <c r="O142" s="18">
        <f t="shared" si="32"/>
        <v>353.6</v>
      </c>
      <c r="P142" s="18">
        <f t="shared" si="33"/>
        <v>392.9</v>
      </c>
    </row>
    <row r="143" spans="1:16" hidden="1" x14ac:dyDescent="0.3">
      <c r="A143" s="22">
        <f>IF(Selbstdeklaration!$F$76=B143,F143/20*Selbstdeklaration!$F$77,0)</f>
        <v>0</v>
      </c>
      <c r="B143" s="5">
        <v>128000</v>
      </c>
      <c r="C143" s="18">
        <f t="shared" si="35"/>
        <v>378.42285714285816</v>
      </c>
      <c r="D143" s="17">
        <f t="shared" si="36"/>
        <v>2.9564285714285795E-3</v>
      </c>
      <c r="F143" s="18">
        <f t="shared" si="34"/>
        <v>75.577142857141837</v>
      </c>
      <c r="G143" s="18"/>
      <c r="H143" s="18">
        <f t="shared" si="25"/>
        <v>75.599999999999994</v>
      </c>
      <c r="I143" s="18">
        <f t="shared" si="26"/>
        <v>113.4</v>
      </c>
      <c r="J143" s="18">
        <f t="shared" si="27"/>
        <v>151.19999999999999</v>
      </c>
      <c r="K143" s="18">
        <f t="shared" si="28"/>
        <v>188.9</v>
      </c>
      <c r="L143" s="18">
        <f t="shared" si="29"/>
        <v>226.7</v>
      </c>
      <c r="M143" s="18">
        <f t="shared" si="30"/>
        <v>264.5</v>
      </c>
      <c r="N143" s="18">
        <f t="shared" si="31"/>
        <v>302.3</v>
      </c>
      <c r="O143" s="18">
        <f t="shared" si="32"/>
        <v>340.1</v>
      </c>
      <c r="P143" s="18">
        <f t="shared" si="33"/>
        <v>377.9</v>
      </c>
    </row>
    <row r="144" spans="1:16" hidden="1" x14ac:dyDescent="0.3">
      <c r="A144" s="22">
        <f>IF(Selbstdeklaration!$F$76=B144,F144/20*Selbstdeklaration!$F$77,0)</f>
        <v>0</v>
      </c>
      <c r="B144" s="5">
        <v>128500</v>
      </c>
      <c r="C144" s="18">
        <f t="shared" si="35"/>
        <v>381.43465773809629</v>
      </c>
      <c r="D144" s="17">
        <f t="shared" si="36"/>
        <v>2.9683630952381033E-3</v>
      </c>
      <c r="F144" s="18">
        <f t="shared" si="34"/>
        <v>72.565342261903709</v>
      </c>
      <c r="G144" s="18"/>
      <c r="H144" s="18">
        <f t="shared" si="25"/>
        <v>72.599999999999994</v>
      </c>
      <c r="I144" s="18">
        <f t="shared" si="26"/>
        <v>108.8</v>
      </c>
      <c r="J144" s="18">
        <f t="shared" si="27"/>
        <v>145.1</v>
      </c>
      <c r="K144" s="18">
        <f t="shared" si="28"/>
        <v>181.4</v>
      </c>
      <c r="L144" s="18">
        <f t="shared" si="29"/>
        <v>217.7</v>
      </c>
      <c r="M144" s="18">
        <f t="shared" si="30"/>
        <v>254</v>
      </c>
      <c r="N144" s="18">
        <f t="shared" si="31"/>
        <v>290.3</v>
      </c>
      <c r="O144" s="18">
        <f t="shared" si="32"/>
        <v>326.5</v>
      </c>
      <c r="P144" s="18">
        <f t="shared" si="33"/>
        <v>362.8</v>
      </c>
    </row>
    <row r="145" spans="1:16" hidden="1" x14ac:dyDescent="0.3">
      <c r="A145" s="22">
        <f>IF(Selbstdeklaration!$F$76=B145,F145/20*Selbstdeklaration!$F$77,0)</f>
        <v>0</v>
      </c>
      <c r="B145" s="5">
        <v>129000</v>
      </c>
      <c r="C145" s="18">
        <f t="shared" si="35"/>
        <v>384.45839285714391</v>
      </c>
      <c r="D145" s="17">
        <f t="shared" si="36"/>
        <v>2.9802976190476272E-3</v>
      </c>
      <c r="F145" s="18">
        <f t="shared" si="34"/>
        <v>69.541607142856094</v>
      </c>
      <c r="G145" s="18"/>
      <c r="H145" s="18">
        <f t="shared" si="25"/>
        <v>69.5</v>
      </c>
      <c r="I145" s="18">
        <f t="shared" si="26"/>
        <v>104.3</v>
      </c>
      <c r="J145" s="18">
        <f t="shared" si="27"/>
        <v>139.1</v>
      </c>
      <c r="K145" s="18">
        <f t="shared" si="28"/>
        <v>173.9</v>
      </c>
      <c r="L145" s="18">
        <f t="shared" si="29"/>
        <v>208.6</v>
      </c>
      <c r="M145" s="18">
        <f t="shared" si="30"/>
        <v>243.4</v>
      </c>
      <c r="N145" s="18">
        <f t="shared" si="31"/>
        <v>278.2</v>
      </c>
      <c r="O145" s="18">
        <f t="shared" si="32"/>
        <v>312.89999999999998</v>
      </c>
      <c r="P145" s="18">
        <f t="shared" si="33"/>
        <v>347.7</v>
      </c>
    </row>
    <row r="146" spans="1:16" hidden="1" x14ac:dyDescent="0.3">
      <c r="A146" s="22">
        <f>IF(Selbstdeklaration!$F$76=B146,F146/20*Selbstdeklaration!$F$77,0)</f>
        <v>0</v>
      </c>
      <c r="B146" s="5">
        <v>129500</v>
      </c>
      <c r="C146" s="18">
        <f t="shared" si="35"/>
        <v>387.49406250000106</v>
      </c>
      <c r="D146" s="17">
        <f t="shared" si="36"/>
        <v>2.9922321428571511E-3</v>
      </c>
      <c r="F146" s="18">
        <f t="shared" si="34"/>
        <v>66.505937499998936</v>
      </c>
      <c r="G146" s="18"/>
      <c r="H146" s="18">
        <f t="shared" si="25"/>
        <v>66.5</v>
      </c>
      <c r="I146" s="18">
        <f t="shared" si="26"/>
        <v>99.8</v>
      </c>
      <c r="J146" s="18">
        <f t="shared" si="27"/>
        <v>133</v>
      </c>
      <c r="K146" s="18">
        <f t="shared" si="28"/>
        <v>166.3</v>
      </c>
      <c r="L146" s="18">
        <f t="shared" si="29"/>
        <v>199.5</v>
      </c>
      <c r="M146" s="18">
        <f t="shared" si="30"/>
        <v>232.8</v>
      </c>
      <c r="N146" s="18">
        <f t="shared" si="31"/>
        <v>266</v>
      </c>
      <c r="O146" s="18">
        <f t="shared" si="32"/>
        <v>299.3</v>
      </c>
      <c r="P146" s="18">
        <f t="shared" si="33"/>
        <v>332.5</v>
      </c>
    </row>
    <row r="147" spans="1:16" x14ac:dyDescent="0.3">
      <c r="A147" s="22">
        <f>IF(Selbstdeklaration!$F$76=B147,F147/20*Selbstdeklaration!$F$77,0)</f>
        <v>0</v>
      </c>
      <c r="B147" s="5">
        <v>130000</v>
      </c>
      <c r="C147" s="18">
        <f t="shared" si="35"/>
        <v>390.54166666666777</v>
      </c>
      <c r="D147" s="17">
        <f t="shared" si="36"/>
        <v>3.0041666666666749E-3</v>
      </c>
      <c r="F147" s="18">
        <f t="shared" si="34"/>
        <v>63.458333333332234</v>
      </c>
      <c r="G147" s="18"/>
      <c r="H147" s="18">
        <f t="shared" si="25"/>
        <v>63.5</v>
      </c>
      <c r="I147" s="18">
        <f t="shared" si="26"/>
        <v>95.2</v>
      </c>
      <c r="J147" s="18">
        <f t="shared" si="27"/>
        <v>126.9</v>
      </c>
      <c r="K147" s="18">
        <f t="shared" si="28"/>
        <v>158.6</v>
      </c>
      <c r="L147" s="18">
        <f t="shared" si="29"/>
        <v>190.4</v>
      </c>
      <c r="M147" s="18">
        <f t="shared" si="30"/>
        <v>222.1</v>
      </c>
      <c r="N147" s="18">
        <f t="shared" si="31"/>
        <v>253.8</v>
      </c>
      <c r="O147" s="18">
        <f t="shared" si="32"/>
        <v>285.60000000000002</v>
      </c>
      <c r="P147" s="18">
        <f t="shared" si="33"/>
        <v>317.3</v>
      </c>
    </row>
    <row r="148" spans="1:16" hidden="1" x14ac:dyDescent="0.3">
      <c r="A148" s="22">
        <f>IF(Selbstdeklaration!$F$76=B148,F148/20*Selbstdeklaration!$F$77,0)</f>
        <v>0</v>
      </c>
      <c r="B148" s="5">
        <v>130500</v>
      </c>
      <c r="C148" s="18">
        <f t="shared" si="35"/>
        <v>393.60120535714395</v>
      </c>
      <c r="D148" s="17">
        <f t="shared" si="36"/>
        <v>3.0161011904761988E-3</v>
      </c>
      <c r="F148" s="18">
        <f t="shared" si="34"/>
        <v>60.398794642856046</v>
      </c>
      <c r="G148" s="18"/>
      <c r="H148" s="18">
        <f t="shared" si="25"/>
        <v>60.4</v>
      </c>
      <c r="I148" s="18">
        <f t="shared" si="26"/>
        <v>90.6</v>
      </c>
      <c r="J148" s="18">
        <f t="shared" si="27"/>
        <v>120.8</v>
      </c>
      <c r="K148" s="18">
        <f t="shared" si="28"/>
        <v>151</v>
      </c>
      <c r="L148" s="18">
        <f t="shared" si="29"/>
        <v>181.2</v>
      </c>
      <c r="M148" s="18">
        <f t="shared" si="30"/>
        <v>211.4</v>
      </c>
      <c r="N148" s="18">
        <f t="shared" si="31"/>
        <v>241.6</v>
      </c>
      <c r="O148" s="18">
        <f t="shared" si="32"/>
        <v>271.8</v>
      </c>
      <c r="P148" s="18">
        <f t="shared" si="33"/>
        <v>302</v>
      </c>
    </row>
    <row r="149" spans="1:16" hidden="1" x14ac:dyDescent="0.3">
      <c r="A149" s="22">
        <f>IF(Selbstdeklaration!$F$76=B149,F149/20*Selbstdeklaration!$F$77,0)</f>
        <v>0</v>
      </c>
      <c r="B149" s="5">
        <v>131000</v>
      </c>
      <c r="C149" s="18">
        <f t="shared" si="35"/>
        <v>396.67267857142969</v>
      </c>
      <c r="D149" s="17">
        <f t="shared" si="36"/>
        <v>3.0280357142857227E-3</v>
      </c>
      <c r="F149" s="18">
        <f t="shared" si="34"/>
        <v>57.327321428570315</v>
      </c>
      <c r="G149" s="18"/>
      <c r="H149" s="18">
        <f t="shared" si="25"/>
        <v>57.3</v>
      </c>
      <c r="I149" s="18">
        <f t="shared" si="26"/>
        <v>86</v>
      </c>
      <c r="J149" s="18">
        <f t="shared" si="27"/>
        <v>114.7</v>
      </c>
      <c r="K149" s="18">
        <f t="shared" si="28"/>
        <v>143.30000000000001</v>
      </c>
      <c r="L149" s="18">
        <f t="shared" si="29"/>
        <v>172</v>
      </c>
      <c r="M149" s="18">
        <f t="shared" si="30"/>
        <v>200.6</v>
      </c>
      <c r="N149" s="18">
        <f t="shared" si="31"/>
        <v>229.3</v>
      </c>
      <c r="O149" s="18">
        <f t="shared" si="32"/>
        <v>258</v>
      </c>
      <c r="P149" s="18">
        <f t="shared" si="33"/>
        <v>286.60000000000002</v>
      </c>
    </row>
    <row r="150" spans="1:16" hidden="1" x14ac:dyDescent="0.3">
      <c r="A150" s="22">
        <f>IF(Selbstdeklaration!$F$76=B150,F150/20*Selbstdeklaration!$F$77,0)</f>
        <v>0</v>
      </c>
      <c r="B150" s="5">
        <v>131500</v>
      </c>
      <c r="C150" s="18">
        <f t="shared" si="35"/>
        <v>399.7560863095249</v>
      </c>
      <c r="D150" s="17">
        <f t="shared" si="36"/>
        <v>3.0399702380952466E-3</v>
      </c>
      <c r="F150" s="18">
        <f t="shared" si="34"/>
        <v>54.243913690475097</v>
      </c>
      <c r="G150" s="18"/>
      <c r="H150" s="18">
        <f t="shared" si="25"/>
        <v>54.2</v>
      </c>
      <c r="I150" s="18">
        <f t="shared" si="26"/>
        <v>81.400000000000006</v>
      </c>
      <c r="J150" s="18">
        <f t="shared" si="27"/>
        <v>108.5</v>
      </c>
      <c r="K150" s="18">
        <f t="shared" si="28"/>
        <v>135.6</v>
      </c>
      <c r="L150" s="18">
        <f t="shared" si="29"/>
        <v>162.69999999999999</v>
      </c>
      <c r="M150" s="18">
        <f t="shared" si="30"/>
        <v>189.9</v>
      </c>
      <c r="N150" s="18">
        <f t="shared" si="31"/>
        <v>217</v>
      </c>
      <c r="O150" s="18">
        <f t="shared" si="32"/>
        <v>244.1</v>
      </c>
      <c r="P150" s="18">
        <f t="shared" si="33"/>
        <v>271.2</v>
      </c>
    </row>
    <row r="151" spans="1:16" hidden="1" x14ac:dyDescent="0.3">
      <c r="A151" s="22">
        <f>IF(Selbstdeklaration!$F$76=B151,F151/20*Selbstdeklaration!$F$77,0)</f>
        <v>0</v>
      </c>
      <c r="B151" s="5">
        <v>132000</v>
      </c>
      <c r="C151" s="18">
        <f t="shared" si="35"/>
        <v>402.85142857142972</v>
      </c>
      <c r="D151" s="17">
        <f t="shared" si="36"/>
        <v>3.0519047619047704E-3</v>
      </c>
      <c r="F151" s="18">
        <f t="shared" si="34"/>
        <v>51.148571428570278</v>
      </c>
      <c r="G151" s="18"/>
      <c r="H151" s="18">
        <f t="shared" si="25"/>
        <v>51.1</v>
      </c>
      <c r="I151" s="18">
        <f t="shared" si="26"/>
        <v>76.7</v>
      </c>
      <c r="J151" s="18">
        <f t="shared" si="27"/>
        <v>102.3</v>
      </c>
      <c r="K151" s="18">
        <f t="shared" si="28"/>
        <v>127.9</v>
      </c>
      <c r="L151" s="18">
        <f t="shared" si="29"/>
        <v>153.4</v>
      </c>
      <c r="M151" s="18">
        <f t="shared" si="30"/>
        <v>179</v>
      </c>
      <c r="N151" s="18">
        <f t="shared" si="31"/>
        <v>204.6</v>
      </c>
      <c r="O151" s="18">
        <f t="shared" si="32"/>
        <v>230.2</v>
      </c>
      <c r="P151" s="18">
        <f t="shared" si="33"/>
        <v>255.7</v>
      </c>
    </row>
    <row r="152" spans="1:16" hidden="1" x14ac:dyDescent="0.3">
      <c r="A152" s="22">
        <f>IF(Selbstdeklaration!$F$76=B152,F152/20*Selbstdeklaration!$F$77,0)</f>
        <v>0</v>
      </c>
      <c r="B152" s="5">
        <v>132500</v>
      </c>
      <c r="C152" s="18">
        <f t="shared" si="35"/>
        <v>405.95870535714397</v>
      </c>
      <c r="D152" s="17">
        <f t="shared" si="36"/>
        <v>3.0638392857142943E-3</v>
      </c>
      <c r="F152" s="18">
        <f t="shared" si="34"/>
        <v>48.04129464285603</v>
      </c>
      <c r="G152" s="18"/>
      <c r="H152" s="18">
        <f t="shared" si="25"/>
        <v>48</v>
      </c>
      <c r="I152" s="18">
        <f t="shared" si="26"/>
        <v>72.099999999999994</v>
      </c>
      <c r="J152" s="18">
        <f t="shared" si="27"/>
        <v>96.1</v>
      </c>
      <c r="K152" s="18">
        <f t="shared" si="28"/>
        <v>120.1</v>
      </c>
      <c r="L152" s="18">
        <f t="shared" si="29"/>
        <v>144.1</v>
      </c>
      <c r="M152" s="18">
        <f t="shared" si="30"/>
        <v>168.1</v>
      </c>
      <c r="N152" s="18">
        <f t="shared" si="31"/>
        <v>192.2</v>
      </c>
      <c r="O152" s="18">
        <f t="shared" si="32"/>
        <v>216.2</v>
      </c>
      <c r="P152" s="18">
        <f t="shared" si="33"/>
        <v>240.2</v>
      </c>
    </row>
    <row r="153" spans="1:16" hidden="1" x14ac:dyDescent="0.3">
      <c r="A153" s="22">
        <f>IF(Selbstdeklaration!$F$76=B153,F153/20*Selbstdeklaration!$F$77,0)</f>
        <v>0</v>
      </c>
      <c r="B153" s="5">
        <v>133000</v>
      </c>
      <c r="C153" s="18">
        <f t="shared" si="35"/>
        <v>409.07791666666782</v>
      </c>
      <c r="D153" s="17">
        <f t="shared" si="36"/>
        <v>3.0757738095238182E-3</v>
      </c>
      <c r="F153" s="18">
        <f t="shared" si="34"/>
        <v>44.922083333332182</v>
      </c>
      <c r="G153" s="18"/>
      <c r="H153" s="18">
        <f t="shared" si="25"/>
        <v>44.9</v>
      </c>
      <c r="I153" s="18">
        <f t="shared" si="26"/>
        <v>67.400000000000006</v>
      </c>
      <c r="J153" s="18">
        <f t="shared" si="27"/>
        <v>89.8</v>
      </c>
      <c r="K153" s="18">
        <f t="shared" si="28"/>
        <v>112.3</v>
      </c>
      <c r="L153" s="18">
        <f t="shared" si="29"/>
        <v>134.80000000000001</v>
      </c>
      <c r="M153" s="18">
        <f t="shared" si="30"/>
        <v>157.19999999999999</v>
      </c>
      <c r="N153" s="18">
        <f t="shared" si="31"/>
        <v>179.7</v>
      </c>
      <c r="O153" s="18">
        <f t="shared" si="32"/>
        <v>202.1</v>
      </c>
      <c r="P153" s="18">
        <f t="shared" si="33"/>
        <v>224.6</v>
      </c>
    </row>
    <row r="154" spans="1:16" hidden="1" x14ac:dyDescent="0.3">
      <c r="A154" s="22">
        <f>IF(Selbstdeklaration!$F$76=B154,F154/20*Selbstdeklaration!$F$77,0)</f>
        <v>0</v>
      </c>
      <c r="B154" s="5">
        <v>133500</v>
      </c>
      <c r="C154" s="18">
        <f t="shared" si="35"/>
        <v>412.20906250000115</v>
      </c>
      <c r="D154" s="17">
        <f t="shared" si="36"/>
        <v>3.087708333333342E-3</v>
      </c>
      <c r="F154" s="18">
        <f t="shared" si="34"/>
        <v>41.790937499998847</v>
      </c>
      <c r="G154" s="18"/>
      <c r="H154" s="18">
        <f t="shared" si="25"/>
        <v>41.8</v>
      </c>
      <c r="I154" s="18">
        <f t="shared" si="26"/>
        <v>62.7</v>
      </c>
      <c r="J154" s="18">
        <f t="shared" si="27"/>
        <v>83.6</v>
      </c>
      <c r="K154" s="18">
        <f t="shared" si="28"/>
        <v>104.5</v>
      </c>
      <c r="L154" s="18">
        <f t="shared" si="29"/>
        <v>125.4</v>
      </c>
      <c r="M154" s="18">
        <f t="shared" si="30"/>
        <v>146.30000000000001</v>
      </c>
      <c r="N154" s="18">
        <f t="shared" si="31"/>
        <v>167.2</v>
      </c>
      <c r="O154" s="18">
        <f t="shared" si="32"/>
        <v>188.1</v>
      </c>
      <c r="P154" s="18">
        <f t="shared" si="33"/>
        <v>209</v>
      </c>
    </row>
    <row r="155" spans="1:16" hidden="1" x14ac:dyDescent="0.3">
      <c r="A155" s="22">
        <f>IF(Selbstdeklaration!$F$76=B155,F155/20*Selbstdeklaration!$F$77,0)</f>
        <v>0</v>
      </c>
      <c r="B155" s="5">
        <v>134000</v>
      </c>
      <c r="C155" s="18">
        <f t="shared" si="35"/>
        <v>415.35214285714403</v>
      </c>
      <c r="D155" s="17">
        <f t="shared" si="36"/>
        <v>3.0996428571428659E-3</v>
      </c>
      <c r="F155" s="18">
        <f t="shared" si="34"/>
        <v>38.647857142855969</v>
      </c>
      <c r="G155" s="18"/>
      <c r="H155" s="18">
        <f t="shared" si="25"/>
        <v>38.6</v>
      </c>
      <c r="I155" s="18">
        <f t="shared" si="26"/>
        <v>58</v>
      </c>
      <c r="J155" s="18">
        <f t="shared" si="27"/>
        <v>77.3</v>
      </c>
      <c r="K155" s="18">
        <f t="shared" si="28"/>
        <v>96.6</v>
      </c>
      <c r="L155" s="18">
        <f t="shared" si="29"/>
        <v>115.9</v>
      </c>
      <c r="M155" s="18">
        <f t="shared" si="30"/>
        <v>135.30000000000001</v>
      </c>
      <c r="N155" s="18">
        <f t="shared" si="31"/>
        <v>154.6</v>
      </c>
      <c r="O155" s="18">
        <f t="shared" si="32"/>
        <v>173.9</v>
      </c>
      <c r="P155" s="18">
        <f t="shared" si="33"/>
        <v>193.2</v>
      </c>
    </row>
    <row r="156" spans="1:16" hidden="1" x14ac:dyDescent="0.3">
      <c r="A156" s="22">
        <f>IF(Selbstdeklaration!$F$76=B156,F156/20*Selbstdeklaration!$F$77,0)</f>
        <v>0</v>
      </c>
      <c r="B156" s="5">
        <v>134500</v>
      </c>
      <c r="C156" s="18">
        <f t="shared" si="35"/>
        <v>418.50715773809645</v>
      </c>
      <c r="D156" s="17">
        <f t="shared" si="36"/>
        <v>3.1115773809523898E-3</v>
      </c>
      <c r="F156" s="18">
        <f t="shared" si="34"/>
        <v>35.492842261903547</v>
      </c>
      <c r="G156" s="18"/>
      <c r="H156" s="18">
        <f t="shared" si="25"/>
        <v>35.5</v>
      </c>
      <c r="I156" s="18">
        <f t="shared" si="26"/>
        <v>53.2</v>
      </c>
      <c r="J156" s="18">
        <f t="shared" si="27"/>
        <v>71</v>
      </c>
      <c r="K156" s="18">
        <f t="shared" si="28"/>
        <v>88.7</v>
      </c>
      <c r="L156" s="18">
        <f t="shared" si="29"/>
        <v>106.5</v>
      </c>
      <c r="M156" s="18">
        <f t="shared" si="30"/>
        <v>124.2</v>
      </c>
      <c r="N156" s="18">
        <f t="shared" si="31"/>
        <v>142</v>
      </c>
      <c r="O156" s="18">
        <f t="shared" si="32"/>
        <v>159.69999999999999</v>
      </c>
      <c r="P156" s="18">
        <f t="shared" si="33"/>
        <v>177.5</v>
      </c>
    </row>
    <row r="157" spans="1:16" x14ac:dyDescent="0.3">
      <c r="A157" s="22">
        <f>IF(Selbstdeklaration!$F$76=B157,F157/20*Selbstdeklaration!$F$77,0)</f>
        <v>0</v>
      </c>
      <c r="B157" s="5">
        <v>135000</v>
      </c>
      <c r="C157" s="18">
        <f t="shared" si="35"/>
        <v>421.67410714285836</v>
      </c>
      <c r="D157" s="17">
        <f t="shared" si="36"/>
        <v>3.1235119047619136E-3</v>
      </c>
      <c r="F157" s="18">
        <f t="shared" si="34"/>
        <v>32.325892857141639</v>
      </c>
      <c r="G157" s="18"/>
      <c r="H157" s="18">
        <f t="shared" si="25"/>
        <v>32.299999999999997</v>
      </c>
      <c r="I157" s="18">
        <f t="shared" si="26"/>
        <v>48.5</v>
      </c>
      <c r="J157" s="18">
        <f t="shared" si="27"/>
        <v>64.7</v>
      </c>
      <c r="K157" s="18">
        <f t="shared" si="28"/>
        <v>80.8</v>
      </c>
      <c r="L157" s="18">
        <f t="shared" si="29"/>
        <v>97</v>
      </c>
      <c r="M157" s="18">
        <f t="shared" si="30"/>
        <v>113.1</v>
      </c>
      <c r="N157" s="18">
        <f t="shared" si="31"/>
        <v>129.30000000000001</v>
      </c>
      <c r="O157" s="18">
        <f t="shared" si="32"/>
        <v>145.5</v>
      </c>
      <c r="P157" s="18">
        <f t="shared" si="33"/>
        <v>161.6</v>
      </c>
    </row>
    <row r="158" spans="1:16" hidden="1" x14ac:dyDescent="0.3">
      <c r="A158" s="22">
        <f>IF(Selbstdeklaration!$F$76=B158,F158/20*Selbstdeklaration!$F$77,0)</f>
        <v>0</v>
      </c>
      <c r="B158" s="5">
        <v>135500</v>
      </c>
      <c r="C158" s="18">
        <f t="shared" si="35"/>
        <v>424.85299107142976</v>
      </c>
      <c r="D158" s="17">
        <f t="shared" si="36"/>
        <v>3.1354464285714375E-3</v>
      </c>
      <c r="F158" s="18">
        <f t="shared" si="34"/>
        <v>29.147008928570244</v>
      </c>
      <c r="G158" s="18"/>
      <c r="H158" s="18">
        <f t="shared" si="25"/>
        <v>29.1</v>
      </c>
      <c r="I158" s="18">
        <f t="shared" si="26"/>
        <v>43.7</v>
      </c>
      <c r="J158" s="18">
        <f t="shared" si="27"/>
        <v>58.3</v>
      </c>
      <c r="K158" s="18">
        <f t="shared" si="28"/>
        <v>72.900000000000006</v>
      </c>
      <c r="L158" s="18">
        <f t="shared" si="29"/>
        <v>87.4</v>
      </c>
      <c r="M158" s="18">
        <f t="shared" si="30"/>
        <v>102</v>
      </c>
      <c r="N158" s="18">
        <f t="shared" si="31"/>
        <v>116.6</v>
      </c>
      <c r="O158" s="18">
        <f t="shared" si="32"/>
        <v>131.19999999999999</v>
      </c>
      <c r="P158" s="18">
        <f t="shared" si="33"/>
        <v>145.69999999999999</v>
      </c>
    </row>
    <row r="159" spans="1:16" hidden="1" x14ac:dyDescent="0.3">
      <c r="A159" s="22">
        <f>IF(Selbstdeklaration!$F$76=B159,F159/20*Selbstdeklaration!$F$77,0)</f>
        <v>0</v>
      </c>
      <c r="B159" s="5">
        <v>136000</v>
      </c>
      <c r="C159" s="18">
        <f t="shared" si="35"/>
        <v>428.04380952381075</v>
      </c>
      <c r="D159" s="17">
        <f t="shared" si="36"/>
        <v>3.1473809523809614E-3</v>
      </c>
      <c r="F159" s="18">
        <f t="shared" si="34"/>
        <v>25.956190476189249</v>
      </c>
      <c r="G159" s="18"/>
      <c r="H159" s="18">
        <f t="shared" si="25"/>
        <v>26</v>
      </c>
      <c r="I159" s="18">
        <f t="shared" si="26"/>
        <v>38.9</v>
      </c>
      <c r="J159" s="18">
        <f t="shared" si="27"/>
        <v>51.9</v>
      </c>
      <c r="K159" s="18">
        <f t="shared" si="28"/>
        <v>64.900000000000006</v>
      </c>
      <c r="L159" s="18">
        <f t="shared" si="29"/>
        <v>77.900000000000006</v>
      </c>
      <c r="M159" s="18">
        <f t="shared" si="30"/>
        <v>90.8</v>
      </c>
      <c r="N159" s="18">
        <f t="shared" si="31"/>
        <v>103.8</v>
      </c>
      <c r="O159" s="18">
        <f t="shared" si="32"/>
        <v>116.8</v>
      </c>
      <c r="P159" s="18">
        <f t="shared" si="33"/>
        <v>129.80000000000001</v>
      </c>
    </row>
    <row r="160" spans="1:16" hidden="1" x14ac:dyDescent="0.3">
      <c r="A160" s="22">
        <f>IF(Selbstdeklaration!$F$76=B160,F160/20*Selbstdeklaration!$F$77,0)</f>
        <v>0</v>
      </c>
      <c r="B160" s="5">
        <v>136500</v>
      </c>
      <c r="C160" s="18">
        <f t="shared" si="35"/>
        <v>431.24656250000123</v>
      </c>
      <c r="D160" s="17">
        <f t="shared" si="36"/>
        <v>3.1593154761904853E-3</v>
      </c>
      <c r="F160" s="18">
        <f t="shared" si="34"/>
        <v>22.753437499998768</v>
      </c>
      <c r="G160" s="18"/>
      <c r="H160" s="18">
        <f t="shared" si="25"/>
        <v>22.8</v>
      </c>
      <c r="I160" s="18">
        <f t="shared" si="26"/>
        <v>34.1</v>
      </c>
      <c r="J160" s="18">
        <f t="shared" si="27"/>
        <v>45.5</v>
      </c>
      <c r="K160" s="18">
        <f t="shared" si="28"/>
        <v>56.9</v>
      </c>
      <c r="L160" s="18">
        <f t="shared" si="29"/>
        <v>68.3</v>
      </c>
      <c r="M160" s="18">
        <f t="shared" si="30"/>
        <v>79.599999999999994</v>
      </c>
      <c r="N160" s="18">
        <f t="shared" si="31"/>
        <v>91</v>
      </c>
      <c r="O160" s="18">
        <f t="shared" si="32"/>
        <v>102.4</v>
      </c>
      <c r="P160" s="18">
        <f t="shared" si="33"/>
        <v>113.8</v>
      </c>
    </row>
    <row r="161" spans="1:16" hidden="1" x14ac:dyDescent="0.3">
      <c r="A161" s="22">
        <f>IF(Selbstdeklaration!$F$76=B161,F161/20*Selbstdeklaration!$F$77,0)</f>
        <v>0</v>
      </c>
      <c r="B161" s="5">
        <v>137000</v>
      </c>
      <c r="C161" s="18">
        <f t="shared" si="35"/>
        <v>434.46125000000126</v>
      </c>
      <c r="D161" s="17">
        <f t="shared" si="36"/>
        <v>3.1712500000000091E-3</v>
      </c>
      <c r="F161" s="18">
        <f t="shared" si="34"/>
        <v>19.538749999998743</v>
      </c>
      <c r="G161" s="18"/>
      <c r="H161" s="18">
        <f t="shared" si="25"/>
        <v>19.5</v>
      </c>
      <c r="I161" s="18">
        <f t="shared" si="26"/>
        <v>29.3</v>
      </c>
      <c r="J161" s="18">
        <f t="shared" si="27"/>
        <v>39.1</v>
      </c>
      <c r="K161" s="18">
        <f t="shared" si="28"/>
        <v>48.8</v>
      </c>
      <c r="L161" s="18">
        <f t="shared" si="29"/>
        <v>58.6</v>
      </c>
      <c r="M161" s="18">
        <f t="shared" si="30"/>
        <v>68.400000000000006</v>
      </c>
      <c r="N161" s="18">
        <f t="shared" si="31"/>
        <v>78.2</v>
      </c>
      <c r="O161" s="18">
        <f t="shared" si="32"/>
        <v>87.9</v>
      </c>
      <c r="P161" s="18">
        <f t="shared" si="33"/>
        <v>97.7</v>
      </c>
    </row>
    <row r="162" spans="1:16" hidden="1" x14ac:dyDescent="0.3">
      <c r="A162" s="22">
        <f>IF(Selbstdeklaration!$F$76=B162,F162/20*Selbstdeklaration!$F$77,0)</f>
        <v>0</v>
      </c>
      <c r="B162" s="5">
        <v>137500</v>
      </c>
      <c r="C162" s="18">
        <f t="shared" si="35"/>
        <v>437.68787202381077</v>
      </c>
      <c r="D162" s="17">
        <f t="shared" si="36"/>
        <v>3.183184523809533E-3</v>
      </c>
      <c r="F162" s="18">
        <f t="shared" si="34"/>
        <v>16.312127976189231</v>
      </c>
      <c r="G162" s="18"/>
      <c r="H162" s="18">
        <f t="shared" si="25"/>
        <v>16.3</v>
      </c>
      <c r="I162" s="18">
        <f t="shared" si="26"/>
        <v>24.5</v>
      </c>
      <c r="J162" s="18">
        <f t="shared" si="27"/>
        <v>32.6</v>
      </c>
      <c r="K162" s="18">
        <f t="shared" si="28"/>
        <v>40.799999999999997</v>
      </c>
      <c r="L162" s="18">
        <f t="shared" si="29"/>
        <v>48.9</v>
      </c>
      <c r="M162" s="18">
        <f t="shared" si="30"/>
        <v>57.1</v>
      </c>
      <c r="N162" s="18">
        <f t="shared" si="31"/>
        <v>65.2</v>
      </c>
      <c r="O162" s="18">
        <f t="shared" si="32"/>
        <v>73.400000000000006</v>
      </c>
      <c r="P162" s="18">
        <f t="shared" si="33"/>
        <v>81.599999999999994</v>
      </c>
    </row>
    <row r="163" spans="1:16" hidden="1" x14ac:dyDescent="0.3">
      <c r="A163" s="22">
        <f>IF(Selbstdeklaration!$F$76=B163,F163/20*Selbstdeklaration!$F$77,0)</f>
        <v>0</v>
      </c>
      <c r="B163" s="5">
        <v>138000</v>
      </c>
      <c r="C163" s="18">
        <f t="shared" si="35"/>
        <v>440.92642857142982</v>
      </c>
      <c r="D163" s="17">
        <f t="shared" si="36"/>
        <v>3.1951190476190569E-3</v>
      </c>
      <c r="F163" s="18">
        <f t="shared" si="34"/>
        <v>13.073571428570176</v>
      </c>
      <c r="G163" s="18"/>
      <c r="H163" s="18">
        <f t="shared" si="25"/>
        <v>13.1</v>
      </c>
      <c r="I163" s="18">
        <f t="shared" si="26"/>
        <v>19.600000000000001</v>
      </c>
      <c r="J163" s="18">
        <f t="shared" si="27"/>
        <v>26.1</v>
      </c>
      <c r="K163" s="18">
        <f t="shared" si="28"/>
        <v>32.700000000000003</v>
      </c>
      <c r="L163" s="18">
        <f t="shared" si="29"/>
        <v>39.200000000000003</v>
      </c>
      <c r="M163" s="18">
        <f t="shared" si="30"/>
        <v>45.8</v>
      </c>
      <c r="N163" s="18">
        <f t="shared" si="31"/>
        <v>52.3</v>
      </c>
      <c r="O163" s="18">
        <f t="shared" si="32"/>
        <v>58.8</v>
      </c>
      <c r="P163" s="18">
        <f t="shared" si="33"/>
        <v>65.400000000000006</v>
      </c>
    </row>
    <row r="164" spans="1:16" hidden="1" x14ac:dyDescent="0.3">
      <c r="A164" s="22">
        <f>IF(Selbstdeklaration!$F$76=B164,F164/20*Selbstdeklaration!$F$77,0)</f>
        <v>0</v>
      </c>
      <c r="B164" s="5">
        <v>138500</v>
      </c>
      <c r="C164" s="18">
        <f t="shared" si="35"/>
        <v>444.17691964285842</v>
      </c>
      <c r="D164" s="17">
        <f t="shared" si="36"/>
        <v>3.2070535714285807E-3</v>
      </c>
      <c r="F164" s="18">
        <f t="shared" si="34"/>
        <v>9.8230803571415777</v>
      </c>
      <c r="G164" s="18"/>
      <c r="H164" s="18">
        <f t="shared" si="25"/>
        <v>9.8000000000000007</v>
      </c>
      <c r="I164" s="18">
        <f t="shared" si="26"/>
        <v>14.7</v>
      </c>
      <c r="J164" s="18">
        <f t="shared" si="27"/>
        <v>19.600000000000001</v>
      </c>
      <c r="K164" s="18">
        <f t="shared" si="28"/>
        <v>24.6</v>
      </c>
      <c r="L164" s="18">
        <f t="shared" si="29"/>
        <v>29.5</v>
      </c>
      <c r="M164" s="18">
        <f t="shared" si="30"/>
        <v>34.4</v>
      </c>
      <c r="N164" s="18">
        <f t="shared" si="31"/>
        <v>39.299999999999997</v>
      </c>
      <c r="O164" s="18">
        <f t="shared" si="32"/>
        <v>44.2</v>
      </c>
      <c r="P164" s="18">
        <f t="shared" si="33"/>
        <v>49.1</v>
      </c>
    </row>
    <row r="165" spans="1:16" hidden="1" x14ac:dyDescent="0.3">
      <c r="A165" s="22">
        <f>IF(Selbstdeklaration!$F$76=B165,F165/20*Selbstdeklaration!$F$77,0)</f>
        <v>0</v>
      </c>
      <c r="B165" s="5">
        <v>139000</v>
      </c>
      <c r="C165" s="18">
        <f t="shared" si="35"/>
        <v>447.43934523809656</v>
      </c>
      <c r="D165" s="17">
        <f t="shared" si="36"/>
        <v>3.2189880952381046E-3</v>
      </c>
      <c r="F165" s="18">
        <f t="shared" si="34"/>
        <v>6.5606547619034359</v>
      </c>
      <c r="G165" s="18"/>
      <c r="H165" s="18">
        <f t="shared" si="25"/>
        <v>6.6</v>
      </c>
      <c r="I165" s="18">
        <f t="shared" si="26"/>
        <v>9.8000000000000007</v>
      </c>
      <c r="J165" s="18">
        <f t="shared" si="27"/>
        <v>13.1</v>
      </c>
      <c r="K165" s="18">
        <f t="shared" si="28"/>
        <v>16.399999999999999</v>
      </c>
      <c r="L165" s="18">
        <f t="shared" si="29"/>
        <v>19.7</v>
      </c>
      <c r="M165" s="18">
        <f t="shared" si="30"/>
        <v>23</v>
      </c>
      <c r="N165" s="18">
        <f t="shared" si="31"/>
        <v>26.2</v>
      </c>
      <c r="O165" s="18">
        <f t="shared" si="32"/>
        <v>29.5</v>
      </c>
      <c r="P165" s="18">
        <f t="shared" si="33"/>
        <v>32.799999999999997</v>
      </c>
    </row>
    <row r="166" spans="1:16" hidden="1" x14ac:dyDescent="0.3">
      <c r="A166" s="22">
        <f>IF(Selbstdeklaration!$F$76=B166,F166/20*Selbstdeklaration!$F$77,0)</f>
        <v>0</v>
      </c>
      <c r="B166" s="5">
        <v>139500</v>
      </c>
      <c r="C166" s="18">
        <f t="shared" si="35"/>
        <v>450.71370535714419</v>
      </c>
      <c r="D166" s="17">
        <f t="shared" si="36"/>
        <v>3.2309226190476285E-3</v>
      </c>
      <c r="F166" s="18">
        <f t="shared" si="34"/>
        <v>3.2862946428558075</v>
      </c>
      <c r="G166" s="18"/>
      <c r="H166" s="18">
        <f t="shared" si="25"/>
        <v>3.3</v>
      </c>
      <c r="I166" s="18">
        <f t="shared" si="26"/>
        <v>4.9000000000000004</v>
      </c>
      <c r="J166" s="18">
        <f t="shared" si="27"/>
        <v>6.6</v>
      </c>
      <c r="K166" s="18">
        <f t="shared" si="28"/>
        <v>8.1999999999999993</v>
      </c>
      <c r="L166" s="18">
        <f t="shared" si="29"/>
        <v>9.9</v>
      </c>
      <c r="M166" s="18">
        <f t="shared" si="30"/>
        <v>11.5</v>
      </c>
      <c r="N166" s="18">
        <f t="shared" si="31"/>
        <v>13.1</v>
      </c>
      <c r="O166" s="18">
        <f t="shared" si="32"/>
        <v>14.8</v>
      </c>
      <c r="P166" s="18">
        <f t="shared" si="33"/>
        <v>16.399999999999999</v>
      </c>
    </row>
    <row r="167" spans="1:16" x14ac:dyDescent="0.3">
      <c r="A167" s="22">
        <f>IF(Selbstdeklaration!$F$76=B167,F167/20*Selbstdeklaration!$F$77,0)</f>
        <v>0</v>
      </c>
      <c r="B167" s="5">
        <v>140000</v>
      </c>
      <c r="C167" s="18">
        <f t="shared" si="35"/>
        <v>454</v>
      </c>
      <c r="D167" s="17">
        <f>(F4)/B167</f>
        <v>3.2428571428571428E-3</v>
      </c>
      <c r="F167" s="18">
        <f t="shared" si="34"/>
        <v>0</v>
      </c>
      <c r="G167" s="18"/>
      <c r="H167" s="18">
        <f t="shared" si="25"/>
        <v>0</v>
      </c>
      <c r="I167" s="18">
        <f t="shared" si="26"/>
        <v>0</v>
      </c>
      <c r="J167" s="18">
        <f t="shared" si="27"/>
        <v>0</v>
      </c>
      <c r="K167" s="18">
        <f t="shared" si="28"/>
        <v>0</v>
      </c>
      <c r="L167" s="18">
        <f t="shared" si="29"/>
        <v>0</v>
      </c>
      <c r="M167" s="18">
        <f t="shared" si="30"/>
        <v>0</v>
      </c>
      <c r="N167" s="18">
        <f t="shared" si="31"/>
        <v>0</v>
      </c>
      <c r="O167" s="18">
        <f t="shared" si="32"/>
        <v>0</v>
      </c>
      <c r="P167" s="18">
        <f t="shared" si="33"/>
        <v>0</v>
      </c>
    </row>
    <row r="168" spans="1:16" hidden="1" x14ac:dyDescent="0.3">
      <c r="A168" s="22">
        <f>IF(Selbstdeklaration!$F$76=B168,F168*Selbstdeklaration!$F$77/10,0)</f>
        <v>0</v>
      </c>
      <c r="B168" s="16">
        <v>125500</v>
      </c>
      <c r="C168" s="18" t="e">
        <f t="shared" ref="C168:C176" si="37">+B168*D168</f>
        <v>#REF!</v>
      </c>
      <c r="D168" s="24" t="e">
        <f>D167+(#REF!-$D$7)/90000*500</f>
        <v>#REF!</v>
      </c>
      <c r="F168" s="18" t="e">
        <f t="shared" ref="F168:F176" si="38">+$F$5-C168</f>
        <v>#REF!</v>
      </c>
      <c r="G168" s="18"/>
      <c r="H168" s="18" t="e">
        <f t="shared" ref="H168:H176" si="39">ROUND($F$5-C168,1)</f>
        <v>#REF!</v>
      </c>
      <c r="I168" s="18" t="e">
        <f t="shared" ref="I168:I176" si="40">ROUND($F$5*1.5-C168*1.5,1)</f>
        <v>#REF!</v>
      </c>
      <c r="J168" s="18" t="e">
        <f t="shared" ref="J168:J176" si="41">ROUND($F$5*2-C168*2,1)</f>
        <v>#REF!</v>
      </c>
      <c r="K168" s="18" t="e">
        <f t="shared" ref="K168:K176" si="42">ROUND($F$5*2.5-C168*2.5,1)</f>
        <v>#REF!</v>
      </c>
      <c r="L168" s="18" t="e">
        <f t="shared" ref="L168:L176" si="43">ROUND($F$5*3-C168*3,1)</f>
        <v>#REF!</v>
      </c>
      <c r="M168" s="18" t="e">
        <f t="shared" ref="M168:M176" si="44">ROUND($F$5*3.5-C168*3.5,1)</f>
        <v>#REF!</v>
      </c>
      <c r="N168" s="18" t="e">
        <f t="shared" ref="N168:N176" si="45">ROUND($F$5*4-C168*4,1)</f>
        <v>#REF!</v>
      </c>
      <c r="O168" s="18" t="e">
        <f t="shared" ref="O168:O176" si="46">ROUND($F$5*4.5-C168*4.5,1)</f>
        <v>#REF!</v>
      </c>
      <c r="P168" s="18" t="e">
        <f t="shared" ref="P168:P176" si="47">ROUND($F$5*5-C168*5,1)</f>
        <v>#REF!</v>
      </c>
    </row>
    <row r="169" spans="1:16" hidden="1" x14ac:dyDescent="0.3">
      <c r="A169" s="22">
        <f>IF(Selbstdeklaration!$F$76=B169,F169*Selbstdeklaration!$F$77/10,0)</f>
        <v>0</v>
      </c>
      <c r="B169" s="5">
        <v>126000</v>
      </c>
      <c r="C169" s="18" t="e">
        <f t="shared" si="37"/>
        <v>#REF!</v>
      </c>
      <c r="D169" s="24" t="e">
        <f>D168+(#REF!-$D$7)/90000*500</f>
        <v>#REF!</v>
      </c>
      <c r="F169" s="18" t="e">
        <f t="shared" si="38"/>
        <v>#REF!</v>
      </c>
      <c r="G169" s="18"/>
      <c r="H169" s="18" t="e">
        <f t="shared" si="39"/>
        <v>#REF!</v>
      </c>
      <c r="I169" s="18" t="e">
        <f t="shared" si="40"/>
        <v>#REF!</v>
      </c>
      <c r="J169" s="18" t="e">
        <f t="shared" si="41"/>
        <v>#REF!</v>
      </c>
      <c r="K169" s="18" t="e">
        <f t="shared" si="42"/>
        <v>#REF!</v>
      </c>
      <c r="L169" s="18" t="e">
        <f t="shared" si="43"/>
        <v>#REF!</v>
      </c>
      <c r="M169" s="18" t="e">
        <f t="shared" si="44"/>
        <v>#REF!</v>
      </c>
      <c r="N169" s="18" t="e">
        <f t="shared" si="45"/>
        <v>#REF!</v>
      </c>
      <c r="O169" s="18" t="e">
        <f t="shared" si="46"/>
        <v>#REF!</v>
      </c>
      <c r="P169" s="18" t="e">
        <f t="shared" si="47"/>
        <v>#REF!</v>
      </c>
    </row>
    <row r="170" spans="1:16" hidden="1" x14ac:dyDescent="0.3">
      <c r="A170" s="22">
        <f>IF(Selbstdeklaration!$F$76=B170,F170*Selbstdeklaration!$F$77/10,0)</f>
        <v>0</v>
      </c>
      <c r="B170" s="5">
        <v>126500</v>
      </c>
      <c r="C170" s="18" t="e">
        <f t="shared" si="37"/>
        <v>#REF!</v>
      </c>
      <c r="D170" s="24" t="e">
        <f>D169+(#REF!-$D$7)/90000*500</f>
        <v>#REF!</v>
      </c>
      <c r="F170" s="18" t="e">
        <f t="shared" si="38"/>
        <v>#REF!</v>
      </c>
      <c r="G170" s="18"/>
      <c r="H170" s="18" t="e">
        <f t="shared" si="39"/>
        <v>#REF!</v>
      </c>
      <c r="I170" s="18" t="e">
        <f t="shared" si="40"/>
        <v>#REF!</v>
      </c>
      <c r="J170" s="18" t="e">
        <f t="shared" si="41"/>
        <v>#REF!</v>
      </c>
      <c r="K170" s="18" t="e">
        <f t="shared" si="42"/>
        <v>#REF!</v>
      </c>
      <c r="L170" s="18" t="e">
        <f t="shared" si="43"/>
        <v>#REF!</v>
      </c>
      <c r="M170" s="18" t="e">
        <f t="shared" si="44"/>
        <v>#REF!</v>
      </c>
      <c r="N170" s="18" t="e">
        <f t="shared" si="45"/>
        <v>#REF!</v>
      </c>
      <c r="O170" s="18" t="e">
        <f t="shared" si="46"/>
        <v>#REF!</v>
      </c>
      <c r="P170" s="18" t="e">
        <f t="shared" si="47"/>
        <v>#REF!</v>
      </c>
    </row>
    <row r="171" spans="1:16" hidden="1" x14ac:dyDescent="0.3">
      <c r="A171" s="22">
        <f>IF(Selbstdeklaration!$F$76=B171,F171*Selbstdeklaration!$F$77/10,0)</f>
        <v>0</v>
      </c>
      <c r="B171" s="5">
        <v>127000</v>
      </c>
      <c r="C171" s="18" t="e">
        <f t="shared" si="37"/>
        <v>#REF!</v>
      </c>
      <c r="D171" s="24" t="e">
        <f>D170+(#REF!-$D$7)/90000*500</f>
        <v>#REF!</v>
      </c>
      <c r="F171" s="18" t="e">
        <f t="shared" si="38"/>
        <v>#REF!</v>
      </c>
      <c r="G171" s="18"/>
      <c r="H171" s="18" t="e">
        <f t="shared" si="39"/>
        <v>#REF!</v>
      </c>
      <c r="I171" s="18" t="e">
        <f t="shared" si="40"/>
        <v>#REF!</v>
      </c>
      <c r="J171" s="18" t="e">
        <f t="shared" si="41"/>
        <v>#REF!</v>
      </c>
      <c r="K171" s="18" t="e">
        <f t="shared" si="42"/>
        <v>#REF!</v>
      </c>
      <c r="L171" s="18" t="e">
        <f t="shared" si="43"/>
        <v>#REF!</v>
      </c>
      <c r="M171" s="18" t="e">
        <f t="shared" si="44"/>
        <v>#REF!</v>
      </c>
      <c r="N171" s="18" t="e">
        <f t="shared" si="45"/>
        <v>#REF!</v>
      </c>
      <c r="O171" s="18" t="e">
        <f t="shared" si="46"/>
        <v>#REF!</v>
      </c>
      <c r="P171" s="18" t="e">
        <f t="shared" si="47"/>
        <v>#REF!</v>
      </c>
    </row>
    <row r="172" spans="1:16" hidden="1" x14ac:dyDescent="0.3">
      <c r="A172" s="22">
        <f>IF(Selbstdeklaration!$F$76=B172,F172*Selbstdeklaration!$F$77/10,0)</f>
        <v>0</v>
      </c>
      <c r="B172" s="16">
        <v>127500</v>
      </c>
      <c r="C172" s="18" t="e">
        <f t="shared" si="37"/>
        <v>#REF!</v>
      </c>
      <c r="D172" s="24" t="e">
        <f>D171+(#REF!-$D$7)/90000*500</f>
        <v>#REF!</v>
      </c>
      <c r="F172" s="18" t="e">
        <f t="shared" si="38"/>
        <v>#REF!</v>
      </c>
      <c r="G172" s="18"/>
      <c r="H172" s="18" t="e">
        <f t="shared" si="39"/>
        <v>#REF!</v>
      </c>
      <c r="I172" s="18" t="e">
        <f t="shared" si="40"/>
        <v>#REF!</v>
      </c>
      <c r="J172" s="18" t="e">
        <f t="shared" si="41"/>
        <v>#REF!</v>
      </c>
      <c r="K172" s="18" t="e">
        <f t="shared" si="42"/>
        <v>#REF!</v>
      </c>
      <c r="L172" s="18" t="e">
        <f t="shared" si="43"/>
        <v>#REF!</v>
      </c>
      <c r="M172" s="18" t="e">
        <f t="shared" si="44"/>
        <v>#REF!</v>
      </c>
      <c r="N172" s="18" t="e">
        <f t="shared" si="45"/>
        <v>#REF!</v>
      </c>
      <c r="O172" s="18" t="e">
        <f t="shared" si="46"/>
        <v>#REF!</v>
      </c>
      <c r="P172" s="18" t="e">
        <f t="shared" si="47"/>
        <v>#REF!</v>
      </c>
    </row>
    <row r="173" spans="1:16" hidden="1" x14ac:dyDescent="0.3">
      <c r="A173" s="22">
        <f>IF(Selbstdeklaration!$F$76=B173,F173*Selbstdeklaration!$F$77/10,0)</f>
        <v>0</v>
      </c>
      <c r="B173" s="5">
        <v>128000</v>
      </c>
      <c r="C173" s="18" t="e">
        <f t="shared" si="37"/>
        <v>#REF!</v>
      </c>
      <c r="D173" s="24" t="e">
        <f>D172+(#REF!-$D$7)/90000*500</f>
        <v>#REF!</v>
      </c>
      <c r="F173" s="18" t="e">
        <f t="shared" si="38"/>
        <v>#REF!</v>
      </c>
      <c r="G173" s="18"/>
      <c r="H173" s="18" t="e">
        <f t="shared" si="39"/>
        <v>#REF!</v>
      </c>
      <c r="I173" s="18" t="e">
        <f t="shared" si="40"/>
        <v>#REF!</v>
      </c>
      <c r="J173" s="18" t="e">
        <f t="shared" si="41"/>
        <v>#REF!</v>
      </c>
      <c r="K173" s="18" t="e">
        <f t="shared" si="42"/>
        <v>#REF!</v>
      </c>
      <c r="L173" s="18" t="e">
        <f t="shared" si="43"/>
        <v>#REF!</v>
      </c>
      <c r="M173" s="18" t="e">
        <f t="shared" si="44"/>
        <v>#REF!</v>
      </c>
      <c r="N173" s="18" t="e">
        <f t="shared" si="45"/>
        <v>#REF!</v>
      </c>
      <c r="O173" s="18" t="e">
        <f t="shared" si="46"/>
        <v>#REF!</v>
      </c>
      <c r="P173" s="18" t="e">
        <f t="shared" si="47"/>
        <v>#REF!</v>
      </c>
    </row>
    <row r="174" spans="1:16" hidden="1" x14ac:dyDescent="0.3">
      <c r="A174" s="22">
        <f>IF(Selbstdeklaration!$F$76=B174,F174*Selbstdeklaration!$F$77/10,0)</f>
        <v>0</v>
      </c>
      <c r="B174" s="5">
        <v>128500</v>
      </c>
      <c r="C174" s="18" t="e">
        <f t="shared" si="37"/>
        <v>#REF!</v>
      </c>
      <c r="D174" s="24" t="e">
        <f>D173+(#REF!-$D$7)/90000*500</f>
        <v>#REF!</v>
      </c>
      <c r="F174" s="18" t="e">
        <f t="shared" si="38"/>
        <v>#REF!</v>
      </c>
      <c r="G174" s="18"/>
      <c r="H174" s="18" t="e">
        <f t="shared" si="39"/>
        <v>#REF!</v>
      </c>
      <c r="I174" s="18" t="e">
        <f t="shared" si="40"/>
        <v>#REF!</v>
      </c>
      <c r="J174" s="18" t="e">
        <f t="shared" si="41"/>
        <v>#REF!</v>
      </c>
      <c r="K174" s="18" t="e">
        <f t="shared" si="42"/>
        <v>#REF!</v>
      </c>
      <c r="L174" s="18" t="e">
        <f t="shared" si="43"/>
        <v>#REF!</v>
      </c>
      <c r="M174" s="18" t="e">
        <f t="shared" si="44"/>
        <v>#REF!</v>
      </c>
      <c r="N174" s="18" t="e">
        <f t="shared" si="45"/>
        <v>#REF!</v>
      </c>
      <c r="O174" s="18" t="e">
        <f t="shared" si="46"/>
        <v>#REF!</v>
      </c>
      <c r="P174" s="18" t="e">
        <f t="shared" si="47"/>
        <v>#REF!</v>
      </c>
    </row>
    <row r="175" spans="1:16" hidden="1" x14ac:dyDescent="0.3">
      <c r="A175" s="22">
        <f>IF(Selbstdeklaration!$F$76=B175,F175*Selbstdeklaration!$F$77/10,0)</f>
        <v>0</v>
      </c>
      <c r="B175" s="5">
        <v>129000</v>
      </c>
      <c r="C175" s="18" t="e">
        <f t="shared" si="37"/>
        <v>#REF!</v>
      </c>
      <c r="D175" s="24" t="e">
        <f>D174+(#REF!-$D$7)/90000*500</f>
        <v>#REF!</v>
      </c>
      <c r="F175" s="18" t="e">
        <f t="shared" si="38"/>
        <v>#REF!</v>
      </c>
      <c r="G175" s="18"/>
      <c r="H175" s="18" t="e">
        <f t="shared" si="39"/>
        <v>#REF!</v>
      </c>
      <c r="I175" s="18" t="e">
        <f t="shared" si="40"/>
        <v>#REF!</v>
      </c>
      <c r="J175" s="18" t="e">
        <f t="shared" si="41"/>
        <v>#REF!</v>
      </c>
      <c r="K175" s="18" t="e">
        <f t="shared" si="42"/>
        <v>#REF!</v>
      </c>
      <c r="L175" s="18" t="e">
        <f t="shared" si="43"/>
        <v>#REF!</v>
      </c>
      <c r="M175" s="18" t="e">
        <f t="shared" si="44"/>
        <v>#REF!</v>
      </c>
      <c r="N175" s="18" t="e">
        <f t="shared" si="45"/>
        <v>#REF!</v>
      </c>
      <c r="O175" s="18" t="e">
        <f t="shared" si="46"/>
        <v>#REF!</v>
      </c>
      <c r="P175" s="18" t="e">
        <f t="shared" si="47"/>
        <v>#REF!</v>
      </c>
    </row>
    <row r="176" spans="1:16" hidden="1" x14ac:dyDescent="0.3">
      <c r="A176" s="22">
        <f>IF(Selbstdeklaration!$F$76=B176,F176*Selbstdeklaration!$F$77/10,0)</f>
        <v>0</v>
      </c>
      <c r="B176" s="5">
        <v>129500</v>
      </c>
      <c r="C176" s="18" t="e">
        <f t="shared" si="37"/>
        <v>#REF!</v>
      </c>
      <c r="D176" s="24" t="e">
        <f>D175+(#REF!-$D$7)/90000*500</f>
        <v>#REF!</v>
      </c>
      <c r="F176" s="18" t="e">
        <f t="shared" si="38"/>
        <v>#REF!</v>
      </c>
      <c r="G176" s="18"/>
      <c r="H176" s="18" t="e">
        <f t="shared" si="39"/>
        <v>#REF!</v>
      </c>
      <c r="I176" s="18" t="e">
        <f t="shared" si="40"/>
        <v>#REF!</v>
      </c>
      <c r="J176" s="18" t="e">
        <f t="shared" si="41"/>
        <v>#REF!</v>
      </c>
      <c r="K176" s="18" t="e">
        <f t="shared" si="42"/>
        <v>#REF!</v>
      </c>
      <c r="L176" s="18" t="e">
        <f t="shared" si="43"/>
        <v>#REF!</v>
      </c>
      <c r="M176" s="18" t="e">
        <f t="shared" si="44"/>
        <v>#REF!</v>
      </c>
      <c r="N176" s="18" t="e">
        <f t="shared" si="45"/>
        <v>#REF!</v>
      </c>
      <c r="O176" s="18" t="e">
        <f t="shared" si="46"/>
        <v>#REF!</v>
      </c>
      <c r="P176" s="18" t="e">
        <f t="shared" si="47"/>
        <v>#REF!</v>
      </c>
    </row>
  </sheetData>
  <sheetProtection algorithmName="SHA-512" hashValue="ktGoBbntSuSF5dj9meXWRd4oKC2RTQRgTmVuBhSCJLtmoBRh7Li572QbOUZnEJGKkN+a3Xs2U1JAgEwukKNs9w==" saltValue="f3irj+d9DXKBS+ciEtQOLQ==" spinCount="100000" sheet="1" objects="1" scenarios="1"/>
  <printOptions gridLines="1"/>
  <pageMargins left="0.19685039370078741" right="0.39370078740157483" top="0.11811023622047245" bottom="0.59055118110236227" header="0.51181102362204722" footer="0.51181102362204722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Auswahlfelder</vt:lpstr>
      <vt:lpstr>Tabelle_Beiträge_Gutscheine</vt:lpstr>
      <vt:lpstr>Selbstdeklaration</vt:lpstr>
      <vt:lpstr>ÜBERSICHT_Gutscheine_Neuheim</vt:lpstr>
      <vt:lpstr>Übersicht_Gutscheine</vt:lpstr>
      <vt:lpstr>Selbstdeklaration!Druckbereich</vt:lpstr>
    </vt:vector>
  </TitlesOfParts>
  <Company>Stadtverwaltung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Hilti Ursula</dc:creator>
  <cp:lastModifiedBy>Schiltsky Heiko</cp:lastModifiedBy>
  <cp:lastPrinted>2026-03-24T10:35:14Z</cp:lastPrinted>
  <dcterms:created xsi:type="dcterms:W3CDTF">2015-05-12T07:08:36Z</dcterms:created>
  <dcterms:modified xsi:type="dcterms:W3CDTF">2026-05-29T09:14:55Z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Jet Reports Function Literals">
    <vt:lpwstr>\	;	;	{	}	[@[{0}]]	1031	2055</vt:lpwstr>
  </property>
</Properties>
</file>